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20730" windowHeight="1176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'Rekapitulace'!$G$15</definedName>
    <definedName name="Dodavka0">'Položky'!#REF!</definedName>
    <definedName name="HSV">'Rekapitulace'!$E$15</definedName>
    <definedName name="HSV0">'Položky'!#REF!</definedName>
    <definedName name="HZS">'Rekapitulace'!$I$15</definedName>
    <definedName name="HZS0">'Položky'!#REF!</definedName>
    <definedName name="JKSO">'Krycí list'!$F$4</definedName>
    <definedName name="MJ">'Krycí list'!$G$4</definedName>
    <definedName name="Mont">'Rekapitulace'!$H$15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'Položky'!$A$1:$K$158</definedName>
    <definedName name="_xlnm.Print_Area" localSheetId="1">'Rekapitulace'!$A$1:$I$22</definedName>
    <definedName name="PocetMJ">'Krycí list'!$G$7</definedName>
    <definedName name="Poznamka">'Krycí list'!$B$37</definedName>
    <definedName name="Projektant">'Krycí list'!$C$7</definedName>
    <definedName name="PSV">'Rekapitulace'!$F$15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<sst xmlns="http://schemas.openxmlformats.org/spreadsheetml/2006/main" count="526" uniqueCount="350">
  <si>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</si>
  <si>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</si>
  <si>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</si>
  <si>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</si>
  <si>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</si>
  <si>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</si>
  <si>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</si>
  <si>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</si>
  <si>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</si>
  <si>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</si>
  <si>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</si>
  <si>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</si>
  <si>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</si>
  <si>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</si>
  <si>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</si>
  <si>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</si>
  <si>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</si>
  <si>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</si>
  <si>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</si>
  <si>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</si>
  <si>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</si>
  <si>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</si>
  <si>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</si>
  <si>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</si>
  <si>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</si>
  <si>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</si>
  <si>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</si>
  <si>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</si>
  <si>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</si>
  <si>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</si>
  <si>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</si>
  <si>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</si>
  <si>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</si>
  <si>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</si>
  <si>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</si>
  <si>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</si>
  <si>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</si>
  <si>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</si>
  <si>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</si>
  <si>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</si>
  <si>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</si>
  <si>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</si>
  <si>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</si>
  <si>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</si>
  <si>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</si>
  <si>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</si>
  <si>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</si>
  <si>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</si>
  <si>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</si>
  <si>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</si>
  <si>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</si>
  <si>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</si>
  <si>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</si>
  <si>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</si>
  <si>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</si>
  <si>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</si>
  <si>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</si>
  <si>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</si>
  <si>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</si>
  <si>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</si>
  <si>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</si>
  <si>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</si>
  <si>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</si>
  <si>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</si>
  <si>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demhmot celk.(t)</t>
  </si>
  <si>
    <t>Díl:</t>
  </si>
  <si>
    <t>1</t>
  </si>
  <si>
    <t>Zemní práce</t>
  </si>
  <si>
    <t>Celkem za</t>
  </si>
  <si>
    <t>Hradec - vodovod do chatové osady</t>
  </si>
  <si>
    <t>vodovod</t>
  </si>
  <si>
    <t>111 20-1101.R00</t>
  </si>
  <si>
    <t>Odstranění křovin i s kořeny na ploše do 1000 m2</t>
  </si>
  <si>
    <t>m2</t>
  </si>
  <si>
    <t>162 30-1501.R00</t>
  </si>
  <si>
    <t>Vodorovné přemístění křovin do  5000 m</t>
  </si>
  <si>
    <t>112 10-1102.R00</t>
  </si>
  <si>
    <t>Kácení stromů listnatých o průměru kmene 30-50 cm</t>
  </si>
  <si>
    <t>kus</t>
  </si>
  <si>
    <t>112 20-1202.R00</t>
  </si>
  <si>
    <t>Odřezání nebo odsekání pařezů průměru 30 - 50 cm</t>
  </si>
  <si>
    <t>162 30-1412.R00</t>
  </si>
  <si>
    <t>Vod.přemístění kmenů listnatých, D 50cm  do 5000 m</t>
  </si>
  <si>
    <t>162 30-1402.R00</t>
  </si>
  <si>
    <t>Vod.přemístění větví listnatých, D 50cm  do 5000 m</t>
  </si>
  <si>
    <t>162 30-1422.R00</t>
  </si>
  <si>
    <t>Vodorovné přemístění pařezů  D 50 cm do 5000 m</t>
  </si>
  <si>
    <t>121 10-1100.R00</t>
  </si>
  <si>
    <t>Sejmutí ornice, pl. do 400 m2, přemístění do 50 m</t>
  </si>
  <si>
    <t>m3</t>
  </si>
  <si>
    <t>162 30-1102.R00</t>
  </si>
  <si>
    <t>Vodorovné přemístění ornice do 1000 m na dočasnou skládku</t>
  </si>
  <si>
    <t>113 10-7123.R00</t>
  </si>
  <si>
    <t>Odstranění krytu pl. 200 m2,kam.drcené tl.30 cm</t>
  </si>
  <si>
    <t>113 10-7142.R00</t>
  </si>
  <si>
    <t>Odstranění krytu pl.do 200 m2, živice tl. 10 cm</t>
  </si>
  <si>
    <t>Odstranění podkladu pl. 200 m2,kam.drcené tl.30 cm</t>
  </si>
  <si>
    <t>171 20-1101.R00</t>
  </si>
  <si>
    <t>Uložení sypaniny do násypů nezhutněných dočasná skládka ornice a kameniva (zpětné využití)</t>
  </si>
  <si>
    <t>131 20-1201.R00</t>
  </si>
  <si>
    <t>Hloubení zapažených jam v hor.3 do 100 m3 30%</t>
  </si>
  <si>
    <t>131 20-1209.R00</t>
  </si>
  <si>
    <t>Příplatek za lepivost - hloubení zapaž.jam v hor.3</t>
  </si>
  <si>
    <t>131 30-1201.R00</t>
  </si>
  <si>
    <t>Hloubení zapažených jam v hor.4 do 100 m3 40%</t>
  </si>
  <si>
    <t>131 30-1209.R00</t>
  </si>
  <si>
    <t>Příplatek za lepivost - hloubení zapaž.jam v hor.4</t>
  </si>
  <si>
    <t>161 10-1101.R00</t>
  </si>
  <si>
    <t>Svislé přemístění výkopku z hor.1-4 do 2,5 m</t>
  </si>
  <si>
    <t>Vodorovné přemístění výkopku z hor.1-4 do 1000 m dočasná skládka zeminy</t>
  </si>
  <si>
    <t>Uložení sypaniny do násypů nezhutněných dočasná skládka zeminy (zpětné využití)</t>
  </si>
  <si>
    <t>131 40-1201.R00</t>
  </si>
  <si>
    <t>Hloubení zapažených jam v hor.5 do 100 m3 30%</t>
  </si>
  <si>
    <t>161 10-1151.R00</t>
  </si>
  <si>
    <t>Svislé přemístění výkopku z hor.5-7 do 2,5 m</t>
  </si>
  <si>
    <t>162 70-1155.R00</t>
  </si>
  <si>
    <t>Vodorovné přemístění výkopku z hor.5-7 do 10000 m odvoz na skládku</t>
  </si>
  <si>
    <t>199 00-0003.R00</t>
  </si>
  <si>
    <t>Poplatek za skládku horniny 5 - 7</t>
  </si>
  <si>
    <t>Uložení sypaniny do násypů nezhutněných uložení výkopku na skládce s urovnáním</t>
  </si>
  <si>
    <t>151 10-1201.R00</t>
  </si>
  <si>
    <t>Pažení stěn výkopu - příložné - hloubky do 4 m</t>
  </si>
  <si>
    <t>151 10-1301.R00</t>
  </si>
  <si>
    <t>Rozepření stěn pažení - příložné -  hl. do 4 m</t>
  </si>
  <si>
    <t>151 10-1211.R00</t>
  </si>
  <si>
    <t>Odstranění pažení stěn - příložné - hl. do 4 m</t>
  </si>
  <si>
    <t>151 10-1311.R00</t>
  </si>
  <si>
    <t>Odstranění rozepření stěn - příložné - hl. do 4 m</t>
  </si>
  <si>
    <t>141 73-1105.XC</t>
  </si>
  <si>
    <t>Řízené protlačení a vtažení PE do d 110 mm hor. 1-5</t>
  </si>
  <si>
    <t>m</t>
  </si>
  <si>
    <t>286-13550</t>
  </si>
  <si>
    <t>Trubka ROBUST SUPERPIPE SDR17 63x3,8mm L100m voda ztratné 1,5%</t>
  </si>
  <si>
    <t>286-13556</t>
  </si>
  <si>
    <t>Trubka ROBUST SUPERPIPE SDR17 90x5,4mm L100m voda ztratné 1,5%</t>
  </si>
  <si>
    <t>286-13564</t>
  </si>
  <si>
    <t>Trubka ROBUST SUPERPIPE SDR17 110x6,6mm L100m voda ztratné 1,5%</t>
  </si>
  <si>
    <t>175 10-1101.R00</t>
  </si>
  <si>
    <t>Obsyp potrubí bez prohození sypaniny</t>
  </si>
  <si>
    <t>583-31205.4</t>
  </si>
  <si>
    <t>Kamenivo těžené frakce  0/4  B Středočeský kraj ztratné 1%</t>
  </si>
  <si>
    <t>T</t>
  </si>
  <si>
    <t>174 10-1101.R00</t>
  </si>
  <si>
    <t>Zásyp jam, rýh, šachet se zhutněním v komunikaci</t>
  </si>
  <si>
    <t>167 10-1101.R00</t>
  </si>
  <si>
    <t>Nakládání sypaniny v množství do 100 m3 kamenivo z doč. skládky</t>
  </si>
  <si>
    <t>Vodorovné přemístění do 1000 m kamenivo z doč. skládky</t>
  </si>
  <si>
    <t>583-41900</t>
  </si>
  <si>
    <t>Kamenivo drcené frakce  32/63 doplnění kameniva do zásypů</t>
  </si>
  <si>
    <t>Zásyp jam, rýh, šachet se zhutněním</t>
  </si>
  <si>
    <t>Nakládání výkopku z hor.1-4 v množství do 100 m3 zemina z doč. skládky</t>
  </si>
  <si>
    <t>Vodorovné přemístění výkopku z hor.1-4 do 1000 m zemina z doč. skládky</t>
  </si>
  <si>
    <t>Nakládání výkopku z hor.1-4 v množství do 100 m3 přebytečná zemina</t>
  </si>
  <si>
    <t>162 70-1105.R00</t>
  </si>
  <si>
    <t>Vodorovné přemístění výkopku z hor.1-4 do 10000 m odvoz na skládku</t>
  </si>
  <si>
    <t>199 00-0002.R00</t>
  </si>
  <si>
    <t>Poplatek za skládku horniny 1- 4</t>
  </si>
  <si>
    <t>Uložení sypaniny do násypů nezhutněných uložení přebytečné zeminy na skládce s urovnáním</t>
  </si>
  <si>
    <t>181 30-1104.R00</t>
  </si>
  <si>
    <t>Rozprostření ornice, rovina, tl. 20-25 cm,do 500m2</t>
  </si>
  <si>
    <t>Nakládání výkopku z hor.1-4 v množství do 100 m3 ornice z doč. skládky</t>
  </si>
  <si>
    <t>Vodorovné přemístění ornice do 1000 m z dočasné skládky</t>
  </si>
  <si>
    <t>4</t>
  </si>
  <si>
    <t>Vodorovné konstrukce</t>
  </si>
  <si>
    <t>451 57-2111.R00</t>
  </si>
  <si>
    <t>Lože pod potrubí z kameniva těženého 0 - 4 mm</t>
  </si>
  <si>
    <t>452 31-3121.R00</t>
  </si>
  <si>
    <t>Bloky pro potrubí z betonu B 10</t>
  </si>
  <si>
    <t>452 35-3101.R00</t>
  </si>
  <si>
    <t>Bednění bloků pod potrubí</t>
  </si>
  <si>
    <t>5</t>
  </si>
  <si>
    <t>Komunikace</t>
  </si>
  <si>
    <t>566 90-3111.R00</t>
  </si>
  <si>
    <t>Vyspravení podkladu po překopech kam.hrubě drceným</t>
  </si>
  <si>
    <t>t</t>
  </si>
  <si>
    <t>566 90-4111.R00</t>
  </si>
  <si>
    <t>Vyspravení podkladu po překopech kam.obal.asfaltem</t>
  </si>
  <si>
    <t>572 95-2111.R00</t>
  </si>
  <si>
    <t>Vyspravení krytu po překopu asf.betonem tl.do 5 cm</t>
  </si>
  <si>
    <t>Vyspravení krytu po překopech kam.hrubě drceným</t>
  </si>
  <si>
    <t>8</t>
  </si>
  <si>
    <t>Trubní vedení</t>
  </si>
  <si>
    <t>871 25-1121.R00</t>
  </si>
  <si>
    <t>Montáž trubek polyetylenových ve výkopu d 110 mm (potrubí - specifikace viz. díl 1)</t>
  </si>
  <si>
    <t>286-53621.XH</t>
  </si>
  <si>
    <t>Koleno PE 90 30° PE100 SDR 17</t>
  </si>
  <si>
    <t>286-53622.XH</t>
  </si>
  <si>
    <t>Koleno PE 90 45° PE100 SDR 17</t>
  </si>
  <si>
    <t>286-53623.XH</t>
  </si>
  <si>
    <t>Koleno PE 110 15° PE100 SDR 17</t>
  </si>
  <si>
    <t>286-53624.XH</t>
  </si>
  <si>
    <t>Koleno PE 110 30° PE100 SDR 17</t>
  </si>
  <si>
    <t>286-53625.XH</t>
  </si>
  <si>
    <t>Koleno PE 110 45° PE100 SDR 17</t>
  </si>
  <si>
    <t>286-53626.XH</t>
  </si>
  <si>
    <t>Redukce PE 110/90 PE100 SDR 17</t>
  </si>
  <si>
    <t>877 24-2121.R00</t>
  </si>
  <si>
    <t>Přirážka za 1 spoj elektrotvarovky d 90 mm</t>
  </si>
  <si>
    <t>286-13106.M</t>
  </si>
  <si>
    <t>Elektrospojka d  90 mm SDR 11 PE 100</t>
  </si>
  <si>
    <t>877 25-2121.R00</t>
  </si>
  <si>
    <t>Přirážka za 1 spoj elektrotvarovky d 110 mm</t>
  </si>
  <si>
    <t>286-13107.M</t>
  </si>
  <si>
    <t>Elektrospojka d 110  mm SDR 11 PE 100</t>
  </si>
  <si>
    <t>831 23-0200.XC</t>
  </si>
  <si>
    <t>Signalizační vodič - dodávka+montáž (propojení v místě osazení tvarovek)</t>
  </si>
  <si>
    <t>891 21-1111.R00</t>
  </si>
  <si>
    <t>Montáž vodovodních šoupátek ve výkopu DN 50</t>
  </si>
  <si>
    <t>422-28351.XH</t>
  </si>
  <si>
    <t>Šoupátko DN 50/63 příruba/hrdlo-voda</t>
  </si>
  <si>
    <t>891 24-1111.R00</t>
  </si>
  <si>
    <t>Montáž vodovodních šoupátek ve výkopu DN 80</t>
  </si>
  <si>
    <t>422-28355.XH</t>
  </si>
  <si>
    <t>Šoupátko DN 80/90 příruba/hrdlo-voda</t>
  </si>
  <si>
    <t>422-28310</t>
  </si>
  <si>
    <t>Šoupátko DN 80 přírubové-voda</t>
  </si>
  <si>
    <t>891 26-1111.R00</t>
  </si>
  <si>
    <t>Montáž vodovodních šoupátek ve výkopu DN 100</t>
  </si>
  <si>
    <t>422-28357.XH</t>
  </si>
  <si>
    <t>Šoupátko DN 100/110 příruba/hrdlo-voda</t>
  </si>
  <si>
    <t>422-93250</t>
  </si>
  <si>
    <t>Souprava zemní pro Š DN50 -100, 1,3-1,8m teleskop</t>
  </si>
  <si>
    <t>422-93251.XH</t>
  </si>
  <si>
    <t>Souprava zemní pro Š DN50 -100, do 2,5m</t>
  </si>
  <si>
    <t>899 40-1112.R00</t>
  </si>
  <si>
    <t>Osazení poklopů litinových šoupátkových</t>
  </si>
  <si>
    <t>422-91422.XH</t>
  </si>
  <si>
    <t>Uliční poklop těžký-voda šoupátkový</t>
  </si>
  <si>
    <t>422-91500.XH</t>
  </si>
  <si>
    <t>Deska podkladová pod poklop šoupátkový</t>
  </si>
  <si>
    <t>891 24-7111.R00</t>
  </si>
  <si>
    <t>Montáž hydrantů podzemních DN 80</t>
  </si>
  <si>
    <t>422-73703.XH</t>
  </si>
  <si>
    <t>Podzemní hydrant plnoprůtokový pro krytí 1,5 m</t>
  </si>
  <si>
    <t>891 24-3321.R00</t>
  </si>
  <si>
    <t>Montáž ventilů odvzdušňovacích přírub. DN 80</t>
  </si>
  <si>
    <t>422-93620.XH</t>
  </si>
  <si>
    <t>Odvzdušňovací souprava DN 80 pro krytí 1,5m</t>
  </si>
  <si>
    <t>899 40-1113.R00</t>
  </si>
  <si>
    <t>Osazení poklopů litinových hydrantových a pro odvzdušňovací soupravy</t>
  </si>
  <si>
    <t>422-91423.XH</t>
  </si>
  <si>
    <t>Uliční poklop těžký-voda hydrantový</t>
  </si>
  <si>
    <t>422-91501.XH</t>
  </si>
  <si>
    <t>Deska podkladová pod poklop hydrantový</t>
  </si>
  <si>
    <t>894 42-1112.R00</t>
  </si>
  <si>
    <t>Osazení betonových dílců DN 1000 ochran. kce šoupátkových a hydrantových poklopů</t>
  </si>
  <si>
    <t>592-24104</t>
  </si>
  <si>
    <t>Skruž betonová DN 1000/1000/90 mm</t>
  </si>
  <si>
    <t>857 60-1101.R00</t>
  </si>
  <si>
    <t>Montáž tvarovek jednoosých, tvárná litina DN 80</t>
  </si>
  <si>
    <t>552-70301.XH</t>
  </si>
  <si>
    <t>Trouba litinová přírubová DN 80 dl. 150 mm</t>
  </si>
  <si>
    <t>552-70302.XH</t>
  </si>
  <si>
    <t>Trouba litinová přírubová DN 80 dl. 300</t>
  </si>
  <si>
    <t>552-70303.XH</t>
  </si>
  <si>
    <t>Trouba litinová přírubová DN 80 dl. 400</t>
  </si>
  <si>
    <t>552-70310.XH</t>
  </si>
  <si>
    <t>Patkové koleno litinové přírubové DN 80 prodloužené, ztratné 1%</t>
  </si>
  <si>
    <t>552-70311.XH</t>
  </si>
  <si>
    <t>Koleno litinové přírubové DN 80 30°</t>
  </si>
  <si>
    <t>552-70315.XH</t>
  </si>
  <si>
    <t>Speciální příruba DN 80 / PE 90</t>
  </si>
  <si>
    <t>552-70316.XH</t>
  </si>
  <si>
    <t>Speciální příruba DN 50 / PE 63</t>
  </si>
  <si>
    <t>552-70314.XH</t>
  </si>
  <si>
    <t>Příruba litinová redukční DN 80/50</t>
  </si>
  <si>
    <t>857 60-1102.R00</t>
  </si>
  <si>
    <t>Montáž tvarovek jednoosých, tvárná litina DN 100</t>
  </si>
  <si>
    <t>552-70312.XH</t>
  </si>
  <si>
    <t>Koleno litinové přírubové DN 100 11°</t>
  </si>
  <si>
    <t>552-70306.XH</t>
  </si>
  <si>
    <t>T-kus litinový přírubový DN 100</t>
  </si>
  <si>
    <t>552-70313.XH</t>
  </si>
  <si>
    <t>Koleno litinové přírubové DN 100 30°</t>
  </si>
  <si>
    <t>552-70317.XH</t>
  </si>
  <si>
    <t>Speciální příruba DN 100 / PE 110</t>
  </si>
  <si>
    <t>857 70-1101.R00</t>
  </si>
  <si>
    <t>Montáž tvarovek odbočných, tvárná litina DN 80</t>
  </si>
  <si>
    <t>552-70305.XH</t>
  </si>
  <si>
    <t>T-kus litinový přírubový DN 80</t>
  </si>
  <si>
    <t>857 70-1102.R00</t>
  </si>
  <si>
    <t>Montáž tvarovek odbočných, tvárná litina DN 100</t>
  </si>
  <si>
    <t>552-70307.XH</t>
  </si>
  <si>
    <t>T-kus litinový přírubový DN 100/80-red. odbočka</t>
  </si>
  <si>
    <t>552-70308.XH</t>
  </si>
  <si>
    <t>T-kus litinový přírubový DN 100/50-red. odbočka</t>
  </si>
  <si>
    <t>552-70309.XH</t>
  </si>
  <si>
    <t>MMA s hrdly pro PE 110 a přírubovou odbočkou DN 80</t>
  </si>
  <si>
    <t>899 71-3112.XC</t>
  </si>
  <si>
    <t>Orientační tabulky na sloupku ocelovém dodávka+montáž</t>
  </si>
  <si>
    <t>892 23-3111.R00</t>
  </si>
  <si>
    <t>Desinfekce vodovodního potrubí DN 70</t>
  </si>
  <si>
    <t>892 27-3111.R00</t>
  </si>
  <si>
    <t>Desinfekce vodovodního potrubí DN 125</t>
  </si>
  <si>
    <t>892 24-1111.R00</t>
  </si>
  <si>
    <t>Tlaková zkouška vodovodního potrubí DN 80</t>
  </si>
  <si>
    <t>892 27-1111.R00</t>
  </si>
  <si>
    <t>Tlaková zkouška vodovodního potrubí DN 125</t>
  </si>
  <si>
    <t>91</t>
  </si>
  <si>
    <t>Doplňující práce na komunikaci</t>
  </si>
  <si>
    <t>919 73-5112.R00</t>
  </si>
  <si>
    <t>Řezání stávajícího živičného krytu tl. 5 - 10 cm</t>
  </si>
  <si>
    <t>919 73-1122.R00</t>
  </si>
  <si>
    <t>Zarovnání styčné plochy živičné tl. do 10 cm</t>
  </si>
  <si>
    <t>919 79-4441.R00</t>
  </si>
  <si>
    <t>Úprava ploch kolem hydrantů v živ.krytech do 2 m2</t>
  </si>
  <si>
    <t>97</t>
  </si>
  <si>
    <t>Prorážení otvorů</t>
  </si>
  <si>
    <t>979 08-7213.R00</t>
  </si>
  <si>
    <t>Nakládání vybouraných hmot na dopravní prostředky</t>
  </si>
  <si>
    <t>979 08-4213.R00</t>
  </si>
  <si>
    <t>Vodorovná doprava vybour. hmot po suchu do 1 km kamenivo na dočasnou skládku</t>
  </si>
  <si>
    <t>979 08-4216.R00</t>
  </si>
  <si>
    <t>Vodorovná doprava vybour. hmot po suchu do 5 km asfaltové kry k recyklaci</t>
  </si>
  <si>
    <t>979 08-4219.R00</t>
  </si>
  <si>
    <t>Příplatek k dopravě vybour.hmot za dalších 5 km asfaltové kry k recyklaci</t>
  </si>
  <si>
    <t>979 99-0114.XC</t>
  </si>
  <si>
    <t>Poplatek za skládku suti - asfaltové kry recyklační středisko</t>
  </si>
  <si>
    <t>99</t>
  </si>
  <si>
    <t>Staveništní přesun hmot</t>
  </si>
  <si>
    <t>998 27-6101.R00</t>
  </si>
  <si>
    <t>Přesun hmot, trubní vedení plastová, otevř. výkop</t>
  </si>
  <si>
    <t>OST</t>
  </si>
  <si>
    <t>Ostatní</t>
  </si>
  <si>
    <t>000 1</t>
  </si>
  <si>
    <t>Vytýčení stávajících podzemních IS</t>
  </si>
  <si>
    <t>kpl</t>
  </si>
  <si>
    <t>000 2</t>
  </si>
  <si>
    <t>Vytýčení staveniště</t>
  </si>
  <si>
    <t>000 3</t>
  </si>
  <si>
    <t>Skutečné provedení - geodetické zaměření vč. PD</t>
  </si>
  <si>
    <t>000 4</t>
  </si>
  <si>
    <t>Zkoušky hutnění</t>
  </si>
  <si>
    <t>000 5</t>
  </si>
  <si>
    <t>Odběr a vyhodnocení vzorků vody</t>
  </si>
  <si>
    <t>000 7</t>
  </si>
  <si>
    <t>Dopravní značení - montáž+demontáž dočasné v době výstavby</t>
  </si>
  <si>
    <t>Zařízení staveniště</t>
  </si>
  <si>
    <t>827 11</t>
  </si>
  <si>
    <t>45.21.41</t>
  </si>
  <si>
    <t>Ing. Robert Klement  IČ  133 62 887</t>
  </si>
  <si>
    <t>KRYCÍ LIST - VÝKAZ VÝMĚR</t>
  </si>
  <si>
    <t>Obec Rokle, Rokle čp.3, 432 01 Kadaň</t>
  </si>
  <si>
    <t>10 04 01</t>
  </si>
  <si>
    <t>Ing. Robert Klement, Prokopa Velikého 570, 438 01 Žatec</t>
  </si>
  <si>
    <t>T. Šíbalová</t>
  </si>
  <si>
    <t>Datum : 03/2012</t>
  </si>
  <si>
    <t>hmot/MJ</t>
  </si>
  <si>
    <t>hmot. celk.(t)</t>
  </si>
  <si>
    <t>demhmot/MJ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</si>
</sst>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  <numFmt numFmtId="167" formatCode="#,##0.00000"/>
  </numFmts>
  <fonts count="3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8" fillId="16" borderId="2" applyNumberFormat="0" applyAlignment="0" applyProtection="0"/>
    <xf numFmtId="4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1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7" borderId="8" applyNumberFormat="0" applyAlignment="0" applyProtection="0"/>
    <xf numFmtId="0" fontId="26" fillId="19" borderId="8" applyNumberFormat="0" applyAlignment="0" applyProtection="0"/>
    <xf numFmtId="0" fontId="25" fillId="19" borderId="9" applyNumberFormat="0" applyAlignment="0" applyProtection="0"/>
    <xf numFmtId="0" fontId="30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3" fillId="19" borderId="15" xfId="0" applyNumberFormat="1" applyFont="1" applyFill="1" applyBorder="1" applyAlignment="1">
      <alignment/>
    </xf>
    <xf numFmtId="49" fontId="0" fillId="19" borderId="16" xfId="0" applyNumberFormat="1" applyFill="1" applyBorder="1" applyAlignment="1">
      <alignment/>
    </xf>
    <xf numFmtId="0" fontId="4" fillId="19" borderId="0" xfId="0" applyFont="1" applyFill="1" applyBorder="1" applyAlignment="1">
      <alignment/>
    </xf>
    <xf numFmtId="0" fontId="0" fillId="19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6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6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4" xfId="0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65" fontId="0" fillId="0" borderId="25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5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49" fontId="6" fillId="0" borderId="31" xfId="0" applyNumberFormat="1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right"/>
    </xf>
    <xf numFmtId="0" fontId="6" fillId="0" borderId="39" xfId="0" applyFont="1" applyFill="1" applyBorder="1" applyAlignment="1">
      <alignment horizontal="center"/>
    </xf>
    <xf numFmtId="4" fontId="5" fillId="0" borderId="38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1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4" xfId="0" applyFill="1" applyBorder="1" applyAlignment="1">
      <alignment/>
    </xf>
    <xf numFmtId="0" fontId="6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0" fillId="0" borderId="49" xfId="46" applyFont="1" applyBorder="1" applyAlignment="1">
      <alignment horizontal="center"/>
      <protection/>
    </xf>
    <xf numFmtId="0" fontId="0" fillId="0" borderId="49" xfId="46" applyBorder="1" applyAlignment="1">
      <alignment horizontal="left"/>
      <protection/>
    </xf>
    <xf numFmtId="0" fontId="0" fillId="0" borderId="50" xfId="46" applyBorder="1">
      <alignment/>
      <protection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0" fontId="13" fillId="0" borderId="58" xfId="46" applyFont="1" applyFill="1" applyBorder="1">
      <alignment/>
      <protection/>
    </xf>
    <xf numFmtId="0" fontId="6" fillId="0" borderId="61" xfId="46" applyFont="1" applyFill="1" applyBorder="1" applyAlignment="1">
      <alignment horizontal="center"/>
      <protection/>
    </xf>
    <xf numFmtId="49" fontId="6" fillId="0" borderId="61" xfId="46" applyNumberFormat="1" applyFont="1" applyFill="1" applyBorder="1" applyAlignment="1">
      <alignment horizontal="left"/>
      <protection/>
    </xf>
    <xf numFmtId="0" fontId="6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8" fillId="0" borderId="62" xfId="46" applyNumberFormat="1" applyFont="1" applyFill="1" applyBorder="1">
      <alignment/>
      <protection/>
    </xf>
    <xf numFmtId="0" fontId="14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0" fillId="0" borderId="61" xfId="46" applyNumberFormat="1" applyFont="1" applyFill="1" applyBorder="1" applyAlignment="1">
      <alignment horizontal="left"/>
      <protection/>
    </xf>
    <xf numFmtId="0" fontId="0" fillId="0" borderId="61" xfId="46" applyFont="1" applyFill="1" applyBorder="1" applyAlignment="1">
      <alignment wrapText="1"/>
      <protection/>
    </xf>
    <xf numFmtId="49" fontId="0" fillId="0" borderId="61" xfId="46" applyNumberFormat="1" applyFont="1" applyFill="1" applyBorder="1" applyAlignment="1">
      <alignment horizontal="center" shrinkToFit="1"/>
      <protection/>
    </xf>
    <xf numFmtId="4" fontId="0" fillId="0" borderId="61" xfId="46" applyNumberFormat="1" applyFont="1" applyFill="1" applyBorder="1" applyAlignment="1">
      <alignment horizontal="right"/>
      <protection/>
    </xf>
    <xf numFmtId="4" fontId="0" fillId="0" borderId="61" xfId="46" applyNumberFormat="1" applyFont="1" applyFill="1" applyBorder="1">
      <alignment/>
      <protection/>
    </xf>
    <xf numFmtId="167" fontId="0" fillId="0" borderId="61" xfId="46" applyNumberFormat="1" applyFont="1" applyFill="1" applyBorder="1">
      <alignment/>
      <protection/>
    </xf>
    <xf numFmtId="0" fontId="0" fillId="0" borderId="63" xfId="46" applyFill="1" applyBorder="1" applyAlignment="1">
      <alignment horizontal="center"/>
      <protection/>
    </xf>
    <xf numFmtId="49" fontId="4" fillId="0" borderId="63" xfId="46" applyNumberFormat="1" applyFont="1" applyFill="1" applyBorder="1" applyAlignment="1">
      <alignment horizontal="left"/>
      <protection/>
    </xf>
    <xf numFmtId="0" fontId="4" fillId="0" borderId="63" xfId="46" applyFont="1" applyFill="1" applyBorder="1">
      <alignment/>
      <protection/>
    </xf>
    <xf numFmtId="4" fontId="0" fillId="0" borderId="63" xfId="46" applyNumberFormat="1" applyFill="1" applyBorder="1" applyAlignment="1">
      <alignment horizontal="right"/>
      <protection/>
    </xf>
    <xf numFmtId="4" fontId="6" fillId="0" borderId="63" xfId="46" applyNumberFormat="1" applyFont="1" applyFill="1" applyBorder="1">
      <alignment/>
      <protection/>
    </xf>
    <xf numFmtId="0" fontId="6" fillId="0" borderId="63" xfId="46" applyFont="1" applyFill="1" applyBorder="1">
      <alignment/>
      <protection/>
    </xf>
    <xf numFmtId="167" fontId="6" fillId="0" borderId="63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5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6" fillId="0" borderId="0" xfId="46" applyFont="1" applyBorder="1">
      <alignment/>
      <protection/>
    </xf>
    <xf numFmtId="3" fontId="16" fillId="0" borderId="0" xfId="46" applyNumberFormat="1" applyFont="1" applyBorder="1" applyAlignment="1">
      <alignment horizontal="right"/>
      <protection/>
    </xf>
    <xf numFmtId="4" fontId="16" fillId="0" borderId="0" xfId="46" applyNumberFormat="1" applyFont="1" applyBorder="1">
      <alignment/>
      <protection/>
    </xf>
    <xf numFmtId="0" fontId="15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0" fontId="0" fillId="0" borderId="14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3" xfId="0" applyNumberFormat="1" applyBorder="1" applyAlignment="1">
      <alignment horizontal="right"/>
    </xf>
    <xf numFmtId="0" fontId="0" fillId="0" borderId="27" xfId="0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21" xfId="0" applyBorder="1" applyAlignment="1">
      <alignment horizontal="right"/>
    </xf>
    <xf numFmtId="49" fontId="13" fillId="0" borderId="58" xfId="46" applyNumberFormat="1" applyFont="1" applyFill="1" applyBorder="1">
      <alignment/>
      <protection/>
    </xf>
    <xf numFmtId="0" fontId="13" fillId="0" borderId="40" xfId="46" applyFont="1" applyFill="1" applyBorder="1" applyAlignment="1">
      <alignment horizontal="center"/>
      <protection/>
    </xf>
    <xf numFmtId="0" fontId="13" fillId="0" borderId="40" xfId="46" applyNumberFormat="1" applyFont="1" applyFill="1" applyBorder="1" applyAlignment="1">
      <alignment horizontal="center"/>
      <protection/>
    </xf>
    <xf numFmtId="0" fontId="13" fillId="0" borderId="58" xfId="46" applyFont="1" applyFill="1" applyBorder="1" applyAlignment="1">
      <alignment horizontal="center"/>
      <protection/>
    </xf>
    <xf numFmtId="0" fontId="8" fillId="0" borderId="0" xfId="46" applyFont="1">
      <alignment/>
      <protection/>
    </xf>
    <xf numFmtId="49" fontId="4" fillId="0" borderId="61" xfId="46" applyNumberFormat="1" applyFont="1" applyFill="1" applyBorder="1" applyAlignment="1">
      <alignment horizontal="left"/>
      <protection/>
    </xf>
    <xf numFmtId="0" fontId="4" fillId="0" borderId="61" xfId="46" applyFont="1" applyFill="1" applyBorder="1">
      <alignment/>
      <protection/>
    </xf>
    <xf numFmtId="4" fontId="0" fillId="0" borderId="61" xfId="46" applyNumberFormat="1" applyFill="1" applyBorder="1" applyAlignment="1">
      <alignment horizontal="right"/>
      <protection/>
    </xf>
    <xf numFmtId="4" fontId="6" fillId="0" borderId="61" xfId="46" applyNumberFormat="1" applyFont="1" applyFill="1" applyBorder="1">
      <alignment/>
      <protection/>
    </xf>
    <xf numFmtId="167" fontId="6" fillId="0" borderId="61" xfId="46" applyNumberFormat="1" applyFont="1" applyFill="1" applyBorder="1">
      <alignment/>
      <protection/>
    </xf>
    <xf numFmtId="0" fontId="0" fillId="0" borderId="0" xfId="0" applyAlignment="1">
      <alignment horizontal="left" wrapText="1"/>
    </xf>
    <xf numFmtId="0" fontId="5" fillId="0" borderId="25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40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 shrinkToFit="1"/>
      <protection/>
    </xf>
    <xf numFmtId="0" fontId="0" fillId="0" borderId="70" xfId="46" applyFont="1" applyBorder="1" applyAlignment="1">
      <alignment horizontal="left" shrinkToFit="1"/>
      <protection/>
    </xf>
    <xf numFmtId="3" fontId="6" fillId="0" borderId="45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10" fillId="0" borderId="0" xfId="46" applyFont="1" applyAlignment="1">
      <alignment horizontal="center"/>
      <protection/>
    </xf>
    <xf numFmtId="49" fontId="0" fillId="0" borderId="68" xfId="46" applyNumberFormat="1" applyFont="1" applyBorder="1" applyAlignment="1">
      <alignment horizontal="center"/>
      <protection/>
    </xf>
    <xf numFmtId="0" fontId="0" fillId="0" borderId="51" xfId="46" applyBorder="1" applyAlignment="1">
      <alignment horizontal="left" shrinkToFit="1"/>
      <protection/>
    </xf>
    <xf numFmtId="0" fontId="0" fillId="0" borderId="70" xfId="46" applyBorder="1" applyAlignment="1">
      <alignment horizontal="left" shrinkToFit="1"/>
      <protection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7">
      <selection activeCell="F33" sqref="F3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20.75390625" style="0" customWidth="1"/>
    <col min="4" max="5" width="10.75390625" style="0" customWidth="1"/>
    <col min="6" max="6" width="16.625" style="0" customWidth="1"/>
    <col min="7" max="7" width="10.75390625" style="0" customWidth="1"/>
  </cols>
  <sheetData>
    <row r="1" spans="1:7" ht="21.75" customHeight="1">
      <c r="A1" s="1" t="s">
        <v>341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0</v>
      </c>
      <c r="B3" s="4"/>
      <c r="C3" s="5" t="s">
        <v>1</v>
      </c>
      <c r="D3" s="5"/>
      <c r="E3" s="5"/>
      <c r="F3" s="6" t="s">
        <v>2</v>
      </c>
      <c r="G3" s="169" t="s">
        <v>338</v>
      </c>
    </row>
    <row r="4" spans="1:7" ht="12.75" customHeight="1">
      <c r="A4" s="8"/>
      <c r="B4" s="9"/>
      <c r="C4" s="10" t="s">
        <v>70</v>
      </c>
      <c r="D4" s="11"/>
      <c r="E4" s="11"/>
      <c r="F4" s="12"/>
      <c r="G4" s="13"/>
    </row>
    <row r="5" spans="1:7" ht="12.75" customHeight="1">
      <c r="A5" s="14" t="s">
        <v>4</v>
      </c>
      <c r="B5" s="15"/>
      <c r="C5" s="16" t="s">
        <v>5</v>
      </c>
      <c r="D5" s="16"/>
      <c r="E5" s="16"/>
      <c r="F5" s="17" t="s">
        <v>6</v>
      </c>
      <c r="G5" s="170" t="s">
        <v>339</v>
      </c>
    </row>
    <row r="6" spans="1:7" ht="12.75" customHeight="1">
      <c r="A6" s="8"/>
      <c r="B6" s="9"/>
      <c r="C6" s="10" t="s">
        <v>69</v>
      </c>
      <c r="D6" s="11"/>
      <c r="E6" s="11"/>
      <c r="F6" s="19"/>
      <c r="G6" s="13"/>
    </row>
    <row r="7" spans="1:9" ht="12.75">
      <c r="A7" s="14" t="s">
        <v>7</v>
      </c>
      <c r="B7" s="16"/>
      <c r="C7" s="186" t="s">
        <v>340</v>
      </c>
      <c r="D7" s="187"/>
      <c r="E7" s="20" t="s">
        <v>8</v>
      </c>
      <c r="F7" s="21"/>
      <c r="G7" s="171">
        <v>2284</v>
      </c>
      <c r="H7" s="22"/>
      <c r="I7" s="22"/>
    </row>
    <row r="8" spans="1:7" ht="12.75">
      <c r="A8" s="14" t="s">
        <v>9</v>
      </c>
      <c r="B8" s="16"/>
      <c r="C8" s="188" t="s">
        <v>342</v>
      </c>
      <c r="D8" s="189"/>
      <c r="E8" s="17" t="s">
        <v>10</v>
      </c>
      <c r="F8" s="16"/>
      <c r="G8" s="23">
        <f>IF(PocetMJ=0,,ROUND((F30+F32)/PocetMJ,1))</f>
        <v>0</v>
      </c>
    </row>
    <row r="9" spans="1:7" ht="12.75">
      <c r="A9" s="24" t="s">
        <v>11</v>
      </c>
      <c r="B9" s="25"/>
      <c r="C9" s="25"/>
      <c r="D9" s="25"/>
      <c r="E9" s="26" t="s">
        <v>12</v>
      </c>
      <c r="F9" s="25"/>
      <c r="G9" s="172" t="s">
        <v>343</v>
      </c>
    </row>
    <row r="10" spans="1:57" ht="12.75">
      <c r="A10" s="28" t="s">
        <v>13</v>
      </c>
      <c r="B10" s="29"/>
      <c r="C10" s="29"/>
      <c r="D10" s="29"/>
      <c r="E10" s="12" t="s">
        <v>14</v>
      </c>
      <c r="F10" s="29"/>
      <c r="G10" s="13"/>
      <c r="BA10" s="30"/>
      <c r="BB10" s="30"/>
      <c r="BC10" s="30"/>
      <c r="BD10" s="30"/>
      <c r="BE10" s="30"/>
    </row>
    <row r="11" spans="1:7" ht="12.75">
      <c r="A11" s="28"/>
      <c r="B11" s="173" t="s">
        <v>344</v>
      </c>
      <c r="C11" s="29"/>
      <c r="D11" s="29"/>
      <c r="E11" s="190"/>
      <c r="F11" s="191"/>
      <c r="G11" s="192"/>
    </row>
    <row r="12" spans="1:7" ht="28.5" customHeight="1" thickBot="1">
      <c r="A12" s="31" t="s">
        <v>15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16</v>
      </c>
      <c r="B13" s="36"/>
      <c r="C13" s="37"/>
      <c r="D13" s="38" t="s">
        <v>17</v>
      </c>
      <c r="E13" s="39"/>
      <c r="F13" s="39"/>
      <c r="G13" s="37"/>
    </row>
    <row r="14" spans="1:7" ht="15.75" customHeight="1">
      <c r="A14" s="40"/>
      <c r="B14" s="41" t="s">
        <v>18</v>
      </c>
      <c r="C14" s="42">
        <f>Dodavka</f>
        <v>0</v>
      </c>
      <c r="D14" s="43" t="str">
        <f>Rekapitulace!A20</f>
        <v>Zařízení staveniště</v>
      </c>
      <c r="E14" s="44"/>
      <c r="F14" s="45"/>
      <c r="G14" s="42">
        <f>Rekapitulace!I20</f>
        <v>0</v>
      </c>
    </row>
    <row r="15" spans="1:7" ht="15.75" customHeight="1">
      <c r="A15" s="40" t="s">
        <v>19</v>
      </c>
      <c r="B15" s="41" t="s">
        <v>20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21</v>
      </c>
      <c r="B16" s="41" t="s">
        <v>22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23</v>
      </c>
      <c r="B17" s="41" t="s">
        <v>24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25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26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27</v>
      </c>
      <c r="B21" s="29"/>
      <c r="C21" s="42">
        <f>C18+C20</f>
        <v>0</v>
      </c>
      <c r="D21" s="24" t="s">
        <v>28</v>
      </c>
      <c r="E21" s="46"/>
      <c r="F21" s="47"/>
      <c r="G21" s="42">
        <f>G22-SUM(G14:G20)</f>
        <v>0</v>
      </c>
    </row>
    <row r="22" spans="1:7" ht="15.75" customHeight="1" thickBot="1">
      <c r="A22" s="24" t="s">
        <v>29</v>
      </c>
      <c r="B22" s="25"/>
      <c r="C22" s="51">
        <f>C21+G22</f>
        <v>0</v>
      </c>
      <c r="D22" s="52" t="s">
        <v>30</v>
      </c>
      <c r="E22" s="53"/>
      <c r="F22" s="54"/>
      <c r="G22" s="42">
        <f>VRN</f>
        <v>0</v>
      </c>
    </row>
    <row r="23" spans="1:7" ht="12.75">
      <c r="A23" s="3" t="s">
        <v>31</v>
      </c>
      <c r="B23" s="5"/>
      <c r="C23" s="6" t="s">
        <v>32</v>
      </c>
      <c r="D23" s="5"/>
      <c r="E23" s="6" t="s">
        <v>33</v>
      </c>
      <c r="F23" s="5"/>
      <c r="G23" s="7"/>
    </row>
    <row r="24" spans="1:7" ht="12.75">
      <c r="A24" s="14"/>
      <c r="B24" s="174" t="s">
        <v>345</v>
      </c>
      <c r="C24" s="17" t="s">
        <v>34</v>
      </c>
      <c r="D24" s="16"/>
      <c r="E24" s="17" t="s">
        <v>34</v>
      </c>
      <c r="F24" s="16"/>
      <c r="G24" s="18"/>
    </row>
    <row r="25" spans="1:7" ht="12.75">
      <c r="A25" s="28" t="s">
        <v>346</v>
      </c>
      <c r="B25" s="55"/>
      <c r="C25" s="12" t="s">
        <v>35</v>
      </c>
      <c r="D25" s="29"/>
      <c r="E25" s="12" t="s">
        <v>35</v>
      </c>
      <c r="F25" s="29"/>
      <c r="G25" s="13"/>
    </row>
    <row r="26" spans="1:7" ht="12.75">
      <c r="A26" s="28"/>
      <c r="B26" s="56"/>
      <c r="C26" s="12" t="s">
        <v>36</v>
      </c>
      <c r="D26" s="29"/>
      <c r="E26" s="12" t="s">
        <v>37</v>
      </c>
      <c r="F26" s="29"/>
      <c r="G26" s="13"/>
    </row>
    <row r="27" spans="1:7" ht="12.75">
      <c r="A27" s="28"/>
      <c r="B27" s="29"/>
      <c r="C27" s="12"/>
      <c r="D27" s="29"/>
      <c r="E27" s="12"/>
      <c r="F27" s="29"/>
      <c r="G27" s="13"/>
    </row>
    <row r="28" spans="1:7" ht="97.5" customHeight="1">
      <c r="A28" s="28"/>
      <c r="B28" s="29"/>
      <c r="C28" s="12"/>
      <c r="D28" s="29"/>
      <c r="E28" s="12"/>
      <c r="F28" s="29"/>
      <c r="G28" s="13"/>
    </row>
    <row r="29" spans="1:7" ht="12.75">
      <c r="A29" s="14" t="s">
        <v>38</v>
      </c>
      <c r="B29" s="16"/>
      <c r="C29" s="57">
        <v>0</v>
      </c>
      <c r="D29" s="16" t="s">
        <v>39</v>
      </c>
      <c r="E29" s="17"/>
      <c r="F29" s="58">
        <v>0</v>
      </c>
      <c r="G29" s="18"/>
    </row>
    <row r="30" spans="1:7" ht="12.75">
      <c r="A30" s="14" t="s">
        <v>38</v>
      </c>
      <c r="B30" s="16"/>
      <c r="C30" s="57">
        <v>15</v>
      </c>
      <c r="D30" s="16" t="s">
        <v>39</v>
      </c>
      <c r="E30" s="17"/>
      <c r="F30" s="58">
        <v>0</v>
      </c>
      <c r="G30" s="18"/>
    </row>
    <row r="31" spans="1:7" ht="12.75">
      <c r="A31" s="14" t="s">
        <v>40</v>
      </c>
      <c r="B31" s="16"/>
      <c r="C31" s="57">
        <v>15</v>
      </c>
      <c r="D31" s="16" t="s">
        <v>39</v>
      </c>
      <c r="E31" s="17"/>
      <c r="F31" s="59">
        <f>ROUND(PRODUCT(F30,C31/100),0)</f>
        <v>0</v>
      </c>
      <c r="G31" s="27"/>
    </row>
    <row r="32" spans="1:7" ht="12.75">
      <c r="A32" s="14" t="s">
        <v>38</v>
      </c>
      <c r="B32" s="16"/>
      <c r="C32" s="57">
        <v>21</v>
      </c>
      <c r="D32" s="16" t="s">
        <v>39</v>
      </c>
      <c r="E32" s="17"/>
      <c r="F32" s="58">
        <v>0</v>
      </c>
      <c r="G32" s="18"/>
    </row>
    <row r="33" spans="1:7" ht="12.75">
      <c r="A33" s="14" t="s">
        <v>40</v>
      </c>
      <c r="B33" s="16"/>
      <c r="C33" s="57">
        <v>21</v>
      </c>
      <c r="D33" s="16" t="s">
        <v>39</v>
      </c>
      <c r="E33" s="17"/>
      <c r="F33" s="59">
        <f>ROUND(PRODUCT(F32,C33/100),0)</f>
        <v>0</v>
      </c>
      <c r="G33" s="27"/>
    </row>
    <row r="34" spans="1:7" s="65" customFormat="1" ht="19.5" customHeight="1" thickBot="1">
      <c r="A34" s="60" t="s">
        <v>41</v>
      </c>
      <c r="B34" s="61"/>
      <c r="C34" s="61"/>
      <c r="D34" s="61"/>
      <c r="E34" s="62"/>
      <c r="F34" s="63">
        <f>ROUND(SUM(F30:F33),0)</f>
        <v>0</v>
      </c>
      <c r="G34" s="64"/>
    </row>
    <row r="36" spans="1:8" ht="12.75">
      <c r="A36" s="66" t="s">
        <v>42</v>
      </c>
      <c r="B36" s="66"/>
      <c r="C36" s="66"/>
      <c r="D36" s="66"/>
      <c r="E36" s="66"/>
      <c r="F36" s="66"/>
      <c r="G36" s="66"/>
      <c r="H36" t="s">
        <v>3</v>
      </c>
    </row>
    <row r="37" spans="1:8" ht="14.25" customHeight="1">
      <c r="A37" s="66"/>
      <c r="B37" s="193"/>
      <c r="C37" s="193"/>
      <c r="D37" s="193"/>
      <c r="E37" s="193"/>
      <c r="F37" s="193"/>
      <c r="G37" s="193"/>
      <c r="H37" t="s">
        <v>3</v>
      </c>
    </row>
    <row r="38" spans="1:8" ht="12.75" customHeight="1">
      <c r="A38" s="67"/>
      <c r="B38" s="193"/>
      <c r="C38" s="193"/>
      <c r="D38" s="193"/>
      <c r="E38" s="193"/>
      <c r="F38" s="193"/>
      <c r="G38" s="193"/>
      <c r="H38" t="s">
        <v>3</v>
      </c>
    </row>
    <row r="39" spans="1:8" ht="12.75">
      <c r="A39" s="67"/>
      <c r="B39" s="193"/>
      <c r="C39" s="193"/>
      <c r="D39" s="193"/>
      <c r="E39" s="193"/>
      <c r="F39" s="193"/>
      <c r="G39" s="193"/>
      <c r="H39" t="s">
        <v>3</v>
      </c>
    </row>
    <row r="40" spans="1:8" ht="12.75">
      <c r="A40" s="67"/>
      <c r="B40" s="193"/>
      <c r="C40" s="193"/>
      <c r="D40" s="193"/>
      <c r="E40" s="193"/>
      <c r="F40" s="193"/>
      <c r="G40" s="193"/>
      <c r="H40" t="s">
        <v>3</v>
      </c>
    </row>
    <row r="41" spans="1:8" ht="12.75">
      <c r="A41" s="67"/>
      <c r="B41" s="193"/>
      <c r="C41" s="193"/>
      <c r="D41" s="193"/>
      <c r="E41" s="193"/>
      <c r="F41" s="193"/>
      <c r="G41" s="193"/>
      <c r="H41" t="s">
        <v>3</v>
      </c>
    </row>
    <row r="42" spans="1:8" ht="12.75">
      <c r="A42" s="67"/>
      <c r="B42" s="193"/>
      <c r="C42" s="193"/>
      <c r="D42" s="193"/>
      <c r="E42" s="193"/>
      <c r="F42" s="193"/>
      <c r="G42" s="193"/>
      <c r="H42" t="s">
        <v>3</v>
      </c>
    </row>
    <row r="43" spans="1:8" ht="12.75">
      <c r="A43" s="67"/>
      <c r="B43" s="193"/>
      <c r="C43" s="193"/>
      <c r="D43" s="193"/>
      <c r="E43" s="193"/>
      <c r="F43" s="193"/>
      <c r="G43" s="193"/>
      <c r="H43" t="s">
        <v>3</v>
      </c>
    </row>
    <row r="44" spans="1:8" ht="12.75">
      <c r="A44" s="67"/>
      <c r="B44" s="193"/>
      <c r="C44" s="193"/>
      <c r="D44" s="193"/>
      <c r="E44" s="193"/>
      <c r="F44" s="193"/>
      <c r="G44" s="193"/>
      <c r="H44" t="s">
        <v>3</v>
      </c>
    </row>
    <row r="45" spans="1:8" ht="12.75">
      <c r="A45" s="67"/>
      <c r="B45" s="193"/>
      <c r="C45" s="193"/>
      <c r="D45" s="193"/>
      <c r="E45" s="193"/>
      <c r="F45" s="193"/>
      <c r="G45" s="193"/>
      <c r="H45" t="s">
        <v>3</v>
      </c>
    </row>
    <row r="46" spans="2:7" ht="12.75">
      <c r="B46" s="185"/>
      <c r="C46" s="185"/>
      <c r="D46" s="185"/>
      <c r="E46" s="185"/>
      <c r="F46" s="185"/>
      <c r="G46" s="185"/>
    </row>
    <row r="47" spans="2:7" ht="12.75">
      <c r="B47" s="185"/>
      <c r="C47" s="185"/>
      <c r="D47" s="185"/>
      <c r="E47" s="185"/>
      <c r="F47" s="185"/>
      <c r="G47" s="185"/>
    </row>
    <row r="48" spans="2:7" ht="12.75">
      <c r="B48" s="185"/>
      <c r="C48" s="185"/>
      <c r="D48" s="185"/>
      <c r="E48" s="185"/>
      <c r="F48" s="185"/>
      <c r="G48" s="185"/>
    </row>
    <row r="49" spans="2:7" ht="12.75">
      <c r="B49" s="185"/>
      <c r="C49" s="185"/>
      <c r="D49" s="185"/>
      <c r="E49" s="185"/>
      <c r="F49" s="185"/>
      <c r="G49" s="185"/>
    </row>
    <row r="50" spans="2:7" ht="12.75">
      <c r="B50" s="185"/>
      <c r="C50" s="185"/>
      <c r="D50" s="185"/>
      <c r="E50" s="185"/>
      <c r="F50" s="185"/>
      <c r="G50" s="185"/>
    </row>
    <row r="51" spans="2:7" ht="12.75">
      <c r="B51" s="185"/>
      <c r="C51" s="185"/>
      <c r="D51" s="185"/>
      <c r="E51" s="185"/>
      <c r="F51" s="185"/>
      <c r="G51" s="185"/>
    </row>
    <row r="52" spans="2:7" ht="12.75">
      <c r="B52" s="185"/>
      <c r="C52" s="185"/>
      <c r="D52" s="185"/>
      <c r="E52" s="185"/>
      <c r="F52" s="185"/>
      <c r="G52" s="185"/>
    </row>
    <row r="53" spans="2:7" ht="12.75">
      <c r="B53" s="185"/>
      <c r="C53" s="185"/>
      <c r="D53" s="185"/>
      <c r="E53" s="185"/>
      <c r="F53" s="185"/>
      <c r="G53" s="185"/>
    </row>
    <row r="54" spans="2:7" ht="12.75">
      <c r="B54" s="185"/>
      <c r="C54" s="185"/>
      <c r="D54" s="185"/>
      <c r="E54" s="185"/>
      <c r="F54" s="185"/>
      <c r="G54" s="185"/>
    </row>
    <row r="55" spans="2:7" ht="12.75">
      <c r="B55" s="185"/>
      <c r="C55" s="185"/>
      <c r="D55" s="185"/>
      <c r="E55" s="185"/>
      <c r="F55" s="185"/>
      <c r="G55" s="185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7:G47"/>
    <mergeCell ref="C7:D7"/>
    <mergeCell ref="C8:D8"/>
    <mergeCell ref="E11:G11"/>
    <mergeCell ref="B37:G45"/>
    <mergeCell ref="B46:G46"/>
  </mergeCells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72"/>
  <sheetViews>
    <sheetView zoomScalePageLayoutView="0" workbookViewId="0" topLeftCell="A1">
      <selection activeCell="N17" sqref="N1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9" width="8.75390625" style="0" customWidth="1"/>
  </cols>
  <sheetData>
    <row r="1" spans="1:9" ht="13.5" thickTop="1">
      <c r="A1" s="194" t="s">
        <v>4</v>
      </c>
      <c r="B1" s="195"/>
      <c r="C1" s="68" t="str">
        <f>CONCATENATE(cislostavby," ",nazevstavby)</f>
        <v> Hradec - vodovod do chatové osady</v>
      </c>
      <c r="D1" s="69"/>
      <c r="E1" s="70"/>
      <c r="F1" s="69"/>
      <c r="G1" s="71"/>
      <c r="H1" s="72"/>
      <c r="I1" s="73"/>
    </row>
    <row r="2" spans="1:9" ht="13.5" thickBot="1">
      <c r="A2" s="196" t="s">
        <v>0</v>
      </c>
      <c r="B2" s="197"/>
      <c r="C2" s="74" t="str">
        <f>CONCATENATE(cisloobjektu," ",nazevobjektu)</f>
        <v> vodovod</v>
      </c>
      <c r="D2" s="75"/>
      <c r="E2" s="76"/>
      <c r="F2" s="75"/>
      <c r="G2" s="198"/>
      <c r="H2" s="198"/>
      <c r="I2" s="199"/>
    </row>
    <row r="3" ht="13.5" thickTop="1"/>
    <row r="4" spans="1:9" ht="19.5" customHeight="1">
      <c r="A4" s="77" t="s">
        <v>43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29" customFormat="1" ht="13.5" thickBot="1">
      <c r="A6" s="78"/>
      <c r="B6" s="79" t="s">
        <v>44</v>
      </c>
      <c r="C6" s="79"/>
      <c r="D6" s="80"/>
      <c r="E6" s="81" t="s">
        <v>45</v>
      </c>
      <c r="F6" s="82" t="s">
        <v>46</v>
      </c>
      <c r="G6" s="82" t="s">
        <v>47</v>
      </c>
      <c r="H6" s="82" t="s">
        <v>48</v>
      </c>
      <c r="I6" s="83" t="s">
        <v>26</v>
      </c>
    </row>
    <row r="7" spans="1:9" s="29" customFormat="1" ht="12.75">
      <c r="A7" s="165" t="str">
        <f>Položky!B7</f>
        <v>1</v>
      </c>
      <c r="B7" s="84" t="str">
        <f>Položky!C7</f>
        <v>Zemní práce</v>
      </c>
      <c r="C7" s="85"/>
      <c r="D7" s="86"/>
      <c r="E7" s="166">
        <f>Položky!BC57</f>
        <v>0</v>
      </c>
      <c r="F7" s="167">
        <f>Položky!BD57</f>
        <v>0</v>
      </c>
      <c r="G7" s="167">
        <f>Položky!BE57</f>
        <v>0</v>
      </c>
      <c r="H7" s="167">
        <f>Položky!BF57</f>
        <v>0</v>
      </c>
      <c r="I7" s="168">
        <f>Položky!BG57</f>
        <v>0</v>
      </c>
    </row>
    <row r="8" spans="1:9" s="29" customFormat="1" ht="12.75">
      <c r="A8" s="165" t="str">
        <f>Položky!B58</f>
        <v>4</v>
      </c>
      <c r="B8" s="84" t="str">
        <f>Položky!C58</f>
        <v>Vodorovné konstrukce</v>
      </c>
      <c r="C8" s="85"/>
      <c r="D8" s="86"/>
      <c r="E8" s="166">
        <f>Položky!BC62</f>
        <v>0</v>
      </c>
      <c r="F8" s="167">
        <f>Položky!BD62</f>
        <v>0</v>
      </c>
      <c r="G8" s="167">
        <f>Položky!BE62</f>
        <v>0</v>
      </c>
      <c r="H8" s="167">
        <f>Položky!BF62</f>
        <v>0</v>
      </c>
      <c r="I8" s="168">
        <f>Položky!BG62</f>
        <v>0</v>
      </c>
    </row>
    <row r="9" spans="1:9" s="29" customFormat="1" ht="12.75">
      <c r="A9" s="165" t="str">
        <f>Položky!B65</f>
        <v>5</v>
      </c>
      <c r="B9" s="84" t="str">
        <f>Položky!C65</f>
        <v>Komunikace</v>
      </c>
      <c r="C9" s="85"/>
      <c r="D9" s="86"/>
      <c r="E9" s="166">
        <f>Položky!BC70</f>
        <v>0</v>
      </c>
      <c r="F9" s="167">
        <f>Položky!BD70</f>
        <v>0</v>
      </c>
      <c r="G9" s="167">
        <f>Položky!BE70</f>
        <v>0</v>
      </c>
      <c r="H9" s="167">
        <f>Položky!BF70</f>
        <v>0</v>
      </c>
      <c r="I9" s="168">
        <f>Položky!BG70</f>
        <v>0</v>
      </c>
    </row>
    <row r="10" spans="1:9" s="29" customFormat="1" ht="12.75">
      <c r="A10" s="165" t="str">
        <f>Položky!B71</f>
        <v>8</v>
      </c>
      <c r="B10" s="84" t="str">
        <f>Položky!C71</f>
        <v>Trubní vedení</v>
      </c>
      <c r="C10" s="85"/>
      <c r="D10" s="86"/>
      <c r="E10" s="166">
        <f>Položky!BC131</f>
        <v>0</v>
      </c>
      <c r="F10" s="167">
        <f>Položky!BD131</f>
        <v>0</v>
      </c>
      <c r="G10" s="167">
        <f>Položky!BE131</f>
        <v>0</v>
      </c>
      <c r="H10" s="167">
        <f>Položky!BF131</f>
        <v>0</v>
      </c>
      <c r="I10" s="168">
        <f>Položky!BG131</f>
        <v>0</v>
      </c>
    </row>
    <row r="11" spans="1:9" s="29" customFormat="1" ht="12.75">
      <c r="A11" s="165" t="str">
        <f>Položky!B136</f>
        <v>91</v>
      </c>
      <c r="B11" s="84" t="str">
        <f>Položky!C136</f>
        <v>Doplňující práce na komunikaci</v>
      </c>
      <c r="C11" s="85"/>
      <c r="D11" s="86"/>
      <c r="E11" s="166">
        <f>Položky!BC140</f>
        <v>0</v>
      </c>
      <c r="F11" s="167">
        <f>Položky!BD140</f>
        <v>0</v>
      </c>
      <c r="G11" s="167">
        <f>Položky!BE140</f>
        <v>0</v>
      </c>
      <c r="H11" s="167">
        <f>Položky!BF140</f>
        <v>0</v>
      </c>
      <c r="I11" s="168">
        <f>Položky!BG140</f>
        <v>0</v>
      </c>
    </row>
    <row r="12" spans="1:9" s="29" customFormat="1" ht="12.75">
      <c r="A12" s="165" t="str">
        <f>Položky!B141</f>
        <v>97</v>
      </c>
      <c r="B12" s="84" t="str">
        <f>Položky!C141</f>
        <v>Prorážení otvorů</v>
      </c>
      <c r="C12" s="85"/>
      <c r="D12" s="86"/>
      <c r="E12" s="166">
        <f>Položky!BC147</f>
        <v>0</v>
      </c>
      <c r="F12" s="167">
        <f>Položky!BD147</f>
        <v>0</v>
      </c>
      <c r="G12" s="167">
        <f>Položky!BE147</f>
        <v>0</v>
      </c>
      <c r="H12" s="167">
        <f>Položky!BF147</f>
        <v>0</v>
      </c>
      <c r="I12" s="168">
        <f>Položky!BG147</f>
        <v>0</v>
      </c>
    </row>
    <row r="13" spans="1:9" s="29" customFormat="1" ht="12.75">
      <c r="A13" s="165" t="str">
        <f>Položky!B148</f>
        <v>99</v>
      </c>
      <c r="B13" s="84" t="str">
        <f>Položky!C148</f>
        <v>Staveništní přesun hmot</v>
      </c>
      <c r="C13" s="85"/>
      <c r="D13" s="86"/>
      <c r="E13" s="166">
        <f>Položky!BC150</f>
        <v>0</v>
      </c>
      <c r="F13" s="167">
        <f>Položky!BD150</f>
        <v>0</v>
      </c>
      <c r="G13" s="167">
        <f>Položky!BE150</f>
        <v>0</v>
      </c>
      <c r="H13" s="167">
        <f>Položky!BF150</f>
        <v>0</v>
      </c>
      <c r="I13" s="168">
        <f>Položky!BG150</f>
        <v>0</v>
      </c>
    </row>
    <row r="14" spans="1:9" s="29" customFormat="1" ht="13.5" thickBot="1">
      <c r="A14" s="165" t="str">
        <f>Položky!B151</f>
        <v>OST</v>
      </c>
      <c r="B14" s="84" t="str">
        <f>Položky!C151</f>
        <v>Ostatní</v>
      </c>
      <c r="C14" s="85"/>
      <c r="D14" s="86"/>
      <c r="E14" s="166">
        <f>Položky!BC158</f>
        <v>0</v>
      </c>
      <c r="F14" s="167">
        <f>Položky!BD158</f>
        <v>0</v>
      </c>
      <c r="G14" s="167">
        <f>Položky!BE158</f>
        <v>0</v>
      </c>
      <c r="H14" s="167">
        <f>Položky!BF158</f>
        <v>0</v>
      </c>
      <c r="I14" s="168">
        <f>Položky!BG158</f>
        <v>0</v>
      </c>
    </row>
    <row r="15" spans="1:9" s="92" customFormat="1" ht="13.5" thickBot="1">
      <c r="A15" s="87"/>
      <c r="B15" s="79" t="s">
        <v>49</v>
      </c>
      <c r="C15" s="79"/>
      <c r="D15" s="88"/>
      <c r="E15" s="89">
        <f>SUM(E7:E14)</f>
        <v>0</v>
      </c>
      <c r="F15" s="90">
        <f>SUM(F7:F14)</f>
        <v>0</v>
      </c>
      <c r="G15" s="90">
        <f>SUM(G7:G14)</f>
        <v>0</v>
      </c>
      <c r="H15" s="90">
        <f>SUM(H7:H14)</f>
        <v>0</v>
      </c>
      <c r="I15" s="91">
        <f>SUM(I7:I14)</f>
        <v>0</v>
      </c>
    </row>
    <row r="16" spans="1:9" ht="12.75">
      <c r="A16" s="85"/>
      <c r="B16" s="85"/>
      <c r="C16" s="85"/>
      <c r="D16" s="85"/>
      <c r="E16" s="85"/>
      <c r="F16" s="85"/>
      <c r="G16" s="85"/>
      <c r="H16" s="85"/>
      <c r="I16" s="85"/>
    </row>
    <row r="17" spans="1:57" ht="19.5" customHeight="1">
      <c r="A17" s="93" t="s">
        <v>50</v>
      </c>
      <c r="B17" s="93"/>
      <c r="C17" s="93"/>
      <c r="D17" s="93"/>
      <c r="E17" s="93"/>
      <c r="F17" s="93"/>
      <c r="G17" s="94"/>
      <c r="H17" s="93"/>
      <c r="I17" s="93"/>
      <c r="BA17" s="30"/>
      <c r="BB17" s="30"/>
      <c r="BC17" s="30"/>
      <c r="BD17" s="30"/>
      <c r="BE17" s="30"/>
    </row>
    <row r="18" spans="1:9" ht="13.5" thickBot="1">
      <c r="A18" s="95"/>
      <c r="B18" s="95"/>
      <c r="C18" s="95"/>
      <c r="D18" s="95"/>
      <c r="E18" s="95"/>
      <c r="F18" s="95"/>
      <c r="G18" s="95"/>
      <c r="H18" s="95"/>
      <c r="I18" s="95"/>
    </row>
    <row r="19" spans="1:9" ht="12.75">
      <c r="A19" s="96" t="s">
        <v>51</v>
      </c>
      <c r="B19" s="97"/>
      <c r="C19" s="97"/>
      <c r="D19" s="98"/>
      <c r="E19" s="99" t="s">
        <v>52</v>
      </c>
      <c r="F19" s="100" t="s">
        <v>53</v>
      </c>
      <c r="G19" s="101" t="s">
        <v>54</v>
      </c>
      <c r="H19" s="102"/>
      <c r="I19" s="103" t="s">
        <v>52</v>
      </c>
    </row>
    <row r="20" spans="1:53" ht="12.75">
      <c r="A20" s="104" t="s">
        <v>337</v>
      </c>
      <c r="B20" s="105"/>
      <c r="C20" s="105"/>
      <c r="D20" s="106"/>
      <c r="E20" s="107"/>
      <c r="F20" s="108">
        <v>0</v>
      </c>
      <c r="G20" s="109">
        <f>CHOOSE(BA20+1,HSV+PSV,HSV+PSV+Mont,HSV+PSV+Dodavka+Mont,HSV,PSV,Mont,Dodavka,Mont+Dodavka,0)</f>
        <v>0</v>
      </c>
      <c r="H20" s="110"/>
      <c r="I20" s="111">
        <f>E20+F20*G20/100</f>
        <v>0</v>
      </c>
      <c r="BA20">
        <v>0</v>
      </c>
    </row>
    <row r="21" spans="1:9" ht="13.5" thickBot="1">
      <c r="A21" s="112"/>
      <c r="B21" s="113" t="s">
        <v>55</v>
      </c>
      <c r="C21" s="114"/>
      <c r="D21" s="115"/>
      <c r="E21" s="116"/>
      <c r="F21" s="117"/>
      <c r="G21" s="117"/>
      <c r="H21" s="200">
        <f>SUM(I20:I20)</f>
        <v>0</v>
      </c>
      <c r="I21" s="201"/>
    </row>
    <row r="23" spans="2:9" ht="12.75">
      <c r="B23" s="92"/>
      <c r="F23" s="118"/>
      <c r="G23" s="119"/>
      <c r="H23" s="119"/>
      <c r="I23" s="120"/>
    </row>
    <row r="24" spans="6:9" ht="12.75">
      <c r="F24" s="118"/>
      <c r="G24" s="119"/>
      <c r="H24" s="119"/>
      <c r="I24" s="120"/>
    </row>
    <row r="25" spans="6:9" ht="12.75">
      <c r="F25" s="118"/>
      <c r="G25" s="119"/>
      <c r="H25" s="119"/>
      <c r="I25" s="120"/>
    </row>
    <row r="26" spans="6:9" ht="12.75">
      <c r="F26" s="118"/>
      <c r="G26" s="119"/>
      <c r="H26" s="119"/>
      <c r="I26" s="120"/>
    </row>
    <row r="27" spans="6:9" ht="12.75">
      <c r="F27" s="118"/>
      <c r="G27" s="119"/>
      <c r="H27" s="119"/>
      <c r="I27" s="120"/>
    </row>
    <row r="28" spans="6:9" ht="12.75">
      <c r="F28" s="118"/>
      <c r="G28" s="119"/>
      <c r="H28" s="119"/>
      <c r="I28" s="120"/>
    </row>
    <row r="29" spans="6:9" ht="12.75">
      <c r="F29" s="118"/>
      <c r="G29" s="119"/>
      <c r="H29" s="119"/>
      <c r="I29" s="120"/>
    </row>
    <row r="30" spans="6:9" ht="12.75">
      <c r="F30" s="118"/>
      <c r="G30" s="119"/>
      <c r="H30" s="119"/>
      <c r="I30" s="120"/>
    </row>
    <row r="31" spans="6:9" ht="12.75">
      <c r="F31" s="118"/>
      <c r="G31" s="119"/>
      <c r="H31" s="119"/>
      <c r="I31" s="120"/>
    </row>
    <row r="32" spans="6:9" ht="12.75">
      <c r="F32" s="118"/>
      <c r="G32" s="119"/>
      <c r="H32" s="119"/>
      <c r="I32" s="120"/>
    </row>
    <row r="33" spans="6:9" ht="12.75">
      <c r="F33" s="118"/>
      <c r="G33" s="119"/>
      <c r="H33" s="119"/>
      <c r="I33" s="120"/>
    </row>
    <row r="34" spans="6:9" ht="12.75">
      <c r="F34" s="118"/>
      <c r="G34" s="119"/>
      <c r="H34" s="119"/>
      <c r="I34" s="120"/>
    </row>
    <row r="35" spans="6:9" ht="12.75">
      <c r="F35" s="118"/>
      <c r="G35" s="119"/>
      <c r="H35" s="119"/>
      <c r="I35" s="120"/>
    </row>
    <row r="36" spans="6:9" ht="12.75">
      <c r="F36" s="118"/>
      <c r="G36" s="119"/>
      <c r="H36" s="119"/>
      <c r="I36" s="120"/>
    </row>
    <row r="37" spans="6:9" ht="12.75">
      <c r="F37" s="118"/>
      <c r="G37" s="119"/>
      <c r="H37" s="119"/>
      <c r="I37" s="120"/>
    </row>
    <row r="38" spans="6:9" ht="12.75">
      <c r="F38" s="118"/>
      <c r="G38" s="119"/>
      <c r="H38" s="119"/>
      <c r="I38" s="120"/>
    </row>
    <row r="39" spans="6:9" ht="12.75">
      <c r="F39" s="118"/>
      <c r="G39" s="119"/>
      <c r="H39" s="119"/>
      <c r="I39" s="120"/>
    </row>
    <row r="40" spans="6:9" ht="12.75">
      <c r="F40" s="118"/>
      <c r="G40" s="119"/>
      <c r="H40" s="119"/>
      <c r="I40" s="120"/>
    </row>
    <row r="41" spans="6:9" ht="12.75">
      <c r="F41" s="118"/>
      <c r="G41" s="119"/>
      <c r="H41" s="119"/>
      <c r="I41" s="120"/>
    </row>
    <row r="42" spans="6:9" ht="12.75">
      <c r="F42" s="118"/>
      <c r="G42" s="119"/>
      <c r="H42" s="119"/>
      <c r="I42" s="120"/>
    </row>
    <row r="43" spans="6:9" ht="12.75">
      <c r="F43" s="118"/>
      <c r="G43" s="119"/>
      <c r="H43" s="119"/>
      <c r="I43" s="120"/>
    </row>
    <row r="44" spans="6:9" ht="12.75">
      <c r="F44" s="118"/>
      <c r="G44" s="119"/>
      <c r="H44" s="119"/>
      <c r="I44" s="120"/>
    </row>
    <row r="45" spans="6:9" ht="12.75">
      <c r="F45" s="118"/>
      <c r="G45" s="119"/>
      <c r="H45" s="119"/>
      <c r="I45" s="120"/>
    </row>
    <row r="46" spans="6:9" ht="12.75">
      <c r="F46" s="118"/>
      <c r="G46" s="119"/>
      <c r="H46" s="119"/>
      <c r="I46" s="120"/>
    </row>
    <row r="47" spans="6:9" ht="12.75">
      <c r="F47" s="118"/>
      <c r="G47" s="119"/>
      <c r="H47" s="119"/>
      <c r="I47" s="120"/>
    </row>
    <row r="48" spans="6:9" ht="12.75">
      <c r="F48" s="118"/>
      <c r="G48" s="119"/>
      <c r="H48" s="119"/>
      <c r="I48" s="120"/>
    </row>
    <row r="49" spans="6:9" ht="12.75">
      <c r="F49" s="118"/>
      <c r="G49" s="119"/>
      <c r="H49" s="119"/>
      <c r="I49" s="120"/>
    </row>
    <row r="50" spans="6:9" ht="12.75">
      <c r="F50" s="118"/>
      <c r="G50" s="119"/>
      <c r="H50" s="119"/>
      <c r="I50" s="120"/>
    </row>
    <row r="51" spans="6:9" ht="12.75">
      <c r="F51" s="118"/>
      <c r="G51" s="119"/>
      <c r="H51" s="119"/>
      <c r="I51" s="120"/>
    </row>
    <row r="52" spans="6:9" ht="12.75">
      <c r="F52" s="118"/>
      <c r="G52" s="119"/>
      <c r="H52" s="119"/>
      <c r="I52" s="120"/>
    </row>
    <row r="53" spans="6:9" ht="12.75">
      <c r="F53" s="118"/>
      <c r="G53" s="119"/>
      <c r="H53" s="119"/>
      <c r="I53" s="120"/>
    </row>
    <row r="54" spans="6:9" ht="12.75">
      <c r="F54" s="118"/>
      <c r="G54" s="119"/>
      <c r="H54" s="119"/>
      <c r="I54" s="120"/>
    </row>
    <row r="55" spans="6:9" ht="12.75">
      <c r="F55" s="118"/>
      <c r="G55" s="119"/>
      <c r="H55" s="119"/>
      <c r="I55" s="120"/>
    </row>
    <row r="56" spans="6:9" ht="12.75">
      <c r="F56" s="118"/>
      <c r="G56" s="119"/>
      <c r="H56" s="119"/>
      <c r="I56" s="120"/>
    </row>
    <row r="57" spans="6:9" ht="12.75">
      <c r="F57" s="118"/>
      <c r="G57" s="119"/>
      <c r="H57" s="119"/>
      <c r="I57" s="120"/>
    </row>
    <row r="58" spans="6:9" ht="12.75">
      <c r="F58" s="118"/>
      <c r="G58" s="119"/>
      <c r="H58" s="119"/>
      <c r="I58" s="120"/>
    </row>
    <row r="59" spans="6:9" ht="12.75">
      <c r="F59" s="118"/>
      <c r="G59" s="119"/>
      <c r="H59" s="119"/>
      <c r="I59" s="120"/>
    </row>
    <row r="60" spans="6:9" ht="12.75">
      <c r="F60" s="118"/>
      <c r="G60" s="119"/>
      <c r="H60" s="119"/>
      <c r="I60" s="120"/>
    </row>
    <row r="61" spans="6:9" ht="12.75">
      <c r="F61" s="118"/>
      <c r="G61" s="119"/>
      <c r="H61" s="119"/>
      <c r="I61" s="120"/>
    </row>
    <row r="62" spans="6:9" ht="12.75">
      <c r="F62" s="118"/>
      <c r="G62" s="119"/>
      <c r="H62" s="119"/>
      <c r="I62" s="120"/>
    </row>
    <row r="63" spans="6:9" ht="12.75">
      <c r="F63" s="118"/>
      <c r="G63" s="119"/>
      <c r="H63" s="119"/>
      <c r="I63" s="120"/>
    </row>
    <row r="64" spans="6:9" ht="12.75">
      <c r="F64" s="118"/>
      <c r="G64" s="119"/>
      <c r="H64" s="119"/>
      <c r="I64" s="120"/>
    </row>
    <row r="65" spans="6:9" ht="12.75">
      <c r="F65" s="118"/>
      <c r="G65" s="119"/>
      <c r="H65" s="119"/>
      <c r="I65" s="120"/>
    </row>
    <row r="66" spans="6:9" ht="12.75">
      <c r="F66" s="118"/>
      <c r="G66" s="119"/>
      <c r="H66" s="119"/>
      <c r="I66" s="120"/>
    </row>
    <row r="67" spans="6:9" ht="12.75">
      <c r="F67" s="118"/>
      <c r="G67" s="119"/>
      <c r="H67" s="119"/>
      <c r="I67" s="120"/>
    </row>
    <row r="68" spans="6:9" ht="12.75">
      <c r="F68" s="118"/>
      <c r="G68" s="119"/>
      <c r="H68" s="119"/>
      <c r="I68" s="120"/>
    </row>
    <row r="69" spans="6:9" ht="12.75">
      <c r="F69" s="118"/>
      <c r="G69" s="119"/>
      <c r="H69" s="119"/>
      <c r="I69" s="120"/>
    </row>
    <row r="70" spans="6:9" ht="12.75">
      <c r="F70" s="118"/>
      <c r="G70" s="119"/>
      <c r="H70" s="119"/>
      <c r="I70" s="120"/>
    </row>
    <row r="71" spans="6:9" ht="12.75">
      <c r="F71" s="118"/>
      <c r="G71" s="119"/>
      <c r="H71" s="119"/>
      <c r="I71" s="120"/>
    </row>
    <row r="72" spans="6:9" ht="12.75">
      <c r="F72" s="118"/>
      <c r="G72" s="119"/>
      <c r="H72" s="119"/>
      <c r="I72" s="120"/>
    </row>
  </sheetData>
  <sheetProtection/>
  <mergeCells count="4">
    <mergeCell ref="A1:B1"/>
    <mergeCell ref="A2:B2"/>
    <mergeCell ref="G2:I2"/>
    <mergeCell ref="H21:I21"/>
  </mergeCells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225"/>
  <sheetViews>
    <sheetView showZeros="0" zoomScalePageLayoutView="0" workbookViewId="0" topLeftCell="A1">
      <selection activeCell="M156" sqref="M156"/>
    </sheetView>
  </sheetViews>
  <sheetFormatPr defaultColWidth="9.00390625" defaultRowHeight="12.75"/>
  <cols>
    <col min="1" max="1" width="4.75390625" style="121" customWidth="1"/>
    <col min="2" max="2" width="14.75390625" style="121" customWidth="1"/>
    <col min="3" max="3" width="50.75390625" style="121" customWidth="1"/>
    <col min="4" max="4" width="5.625" style="121" customWidth="1"/>
    <col min="5" max="5" width="10.75390625" style="159" customWidth="1"/>
    <col min="6" max="6" width="10.75390625" style="121" customWidth="1"/>
    <col min="7" max="7" width="20.75390625" style="121" customWidth="1"/>
    <col min="8" max="11" width="10.75390625" style="121" customWidth="1"/>
    <col min="12" max="16384" width="9.125" style="121" customWidth="1"/>
  </cols>
  <sheetData>
    <row r="1" spans="1:9" ht="15.75">
      <c r="A1" s="202" t="s">
        <v>56</v>
      </c>
      <c r="B1" s="202"/>
      <c r="C1" s="202"/>
      <c r="D1" s="202"/>
      <c r="E1" s="202"/>
      <c r="F1" s="202"/>
      <c r="G1" s="202"/>
      <c r="H1" s="202"/>
      <c r="I1" s="202"/>
    </row>
    <row r="2" spans="2:7" ht="13.5" thickBot="1">
      <c r="B2" s="122"/>
      <c r="C2" s="123"/>
      <c r="D2" s="123"/>
      <c r="E2" s="124"/>
      <c r="F2" s="123"/>
      <c r="G2" s="123"/>
    </row>
    <row r="3" spans="1:9" ht="13.5" thickTop="1">
      <c r="A3" s="194" t="s">
        <v>4</v>
      </c>
      <c r="B3" s="195"/>
      <c r="C3" s="68" t="str">
        <f>CONCATENATE(cislostavby," ",nazevstavby)</f>
        <v> Hradec - vodovod do chatové osady</v>
      </c>
      <c r="D3" s="69"/>
      <c r="E3" s="70"/>
      <c r="F3" s="69"/>
      <c r="G3" s="125"/>
      <c r="H3" s="126">
        <f>Rekapitulace!H1</f>
        <v>0</v>
      </c>
      <c r="I3" s="127"/>
    </row>
    <row r="4" spans="1:9" ht="13.5" thickBot="1">
      <c r="A4" s="203" t="s">
        <v>0</v>
      </c>
      <c r="B4" s="197"/>
      <c r="C4" s="74" t="str">
        <f>CONCATENATE(cisloobjektu," ",nazevobjektu)</f>
        <v> vodovod</v>
      </c>
      <c r="D4" s="75"/>
      <c r="E4" s="76"/>
      <c r="F4" s="75"/>
      <c r="G4" s="204"/>
      <c r="H4" s="204"/>
      <c r="I4" s="205"/>
    </row>
    <row r="5" spans="1:9" ht="13.5" thickTop="1">
      <c r="A5" s="128"/>
      <c r="B5" s="129"/>
      <c r="C5" s="129"/>
      <c r="D5" s="130"/>
      <c r="E5" s="131"/>
      <c r="F5" s="130"/>
      <c r="G5" s="132"/>
      <c r="H5" s="130"/>
      <c r="I5" s="130"/>
    </row>
    <row r="6" spans="1:12" ht="12.75">
      <c r="A6" s="175" t="s">
        <v>57</v>
      </c>
      <c r="B6" s="176" t="s">
        <v>58</v>
      </c>
      <c r="C6" s="176" t="s">
        <v>59</v>
      </c>
      <c r="D6" s="176" t="s">
        <v>60</v>
      </c>
      <c r="E6" s="177" t="s">
        <v>61</v>
      </c>
      <c r="F6" s="176" t="s">
        <v>62</v>
      </c>
      <c r="G6" s="178" t="s">
        <v>63</v>
      </c>
      <c r="H6" s="133" t="s">
        <v>347</v>
      </c>
      <c r="I6" s="133" t="s">
        <v>348</v>
      </c>
      <c r="J6" s="133" t="s">
        <v>349</v>
      </c>
      <c r="K6" s="133" t="s">
        <v>64</v>
      </c>
      <c r="L6" s="179"/>
    </row>
    <row r="7" spans="1:17" ht="12.75">
      <c r="A7" s="134" t="s">
        <v>65</v>
      </c>
      <c r="B7" s="135" t="s">
        <v>66</v>
      </c>
      <c r="C7" s="136" t="s">
        <v>67</v>
      </c>
      <c r="D7" s="137"/>
      <c r="E7" s="138"/>
      <c r="F7" s="138"/>
      <c r="G7" s="139"/>
      <c r="H7" s="140"/>
      <c r="I7" s="140"/>
      <c r="J7" s="140"/>
      <c r="K7" s="140"/>
      <c r="Q7" s="141">
        <v>1</v>
      </c>
    </row>
    <row r="8" spans="1:59" ht="12.75">
      <c r="A8" s="142">
        <v>1</v>
      </c>
      <c r="B8" s="143" t="s">
        <v>71</v>
      </c>
      <c r="C8" s="144" t="s">
        <v>72</v>
      </c>
      <c r="D8" s="145" t="s">
        <v>73</v>
      </c>
      <c r="E8" s="146">
        <v>80</v>
      </c>
      <c r="F8" s="146">
        <v>0</v>
      </c>
      <c r="G8" s="147">
        <f aca="true" t="shared" si="0" ref="G8:G39">E8*F8</f>
        <v>0</v>
      </c>
      <c r="H8" s="148">
        <v>0</v>
      </c>
      <c r="I8" s="148">
        <f aca="true" t="shared" si="1" ref="I8:I39">E8*H8</f>
        <v>0</v>
      </c>
      <c r="J8" s="148">
        <v>0</v>
      </c>
      <c r="K8" s="148">
        <f aca="true" t="shared" si="2" ref="K8:K39">E8*J8</f>
        <v>0</v>
      </c>
      <c r="Q8" s="141">
        <v>2</v>
      </c>
      <c r="AA8" s="121">
        <v>12</v>
      </c>
      <c r="AB8" s="121">
        <v>0</v>
      </c>
      <c r="AC8" s="121">
        <v>1</v>
      </c>
      <c r="BB8" s="121">
        <v>1</v>
      </c>
      <c r="BC8" s="121">
        <f aca="true" t="shared" si="3" ref="BC8:BC39">IF(BB8=1,G8,0)</f>
        <v>0</v>
      </c>
      <c r="BD8" s="121">
        <f aca="true" t="shared" si="4" ref="BD8:BD39">IF(BB8=2,G8,0)</f>
        <v>0</v>
      </c>
      <c r="BE8" s="121">
        <f aca="true" t="shared" si="5" ref="BE8:BE39">IF(BB8=3,G8,0)</f>
        <v>0</v>
      </c>
      <c r="BF8" s="121">
        <f aca="true" t="shared" si="6" ref="BF8:BF39">IF(BB8=4,G8,0)</f>
        <v>0</v>
      </c>
      <c r="BG8" s="121">
        <f aca="true" t="shared" si="7" ref="BG8:BG39">IF(BB8=5,G8,0)</f>
        <v>0</v>
      </c>
    </row>
    <row r="9" spans="1:59" ht="12.75">
      <c r="A9" s="142">
        <v>2</v>
      </c>
      <c r="B9" s="143" t="s">
        <v>74</v>
      </c>
      <c r="C9" s="144" t="s">
        <v>75</v>
      </c>
      <c r="D9" s="145" t="s">
        <v>73</v>
      </c>
      <c r="E9" s="146">
        <v>80</v>
      </c>
      <c r="F9" s="146">
        <v>0</v>
      </c>
      <c r="G9" s="147">
        <f t="shared" si="0"/>
        <v>0</v>
      </c>
      <c r="H9" s="148">
        <v>0</v>
      </c>
      <c r="I9" s="148">
        <f t="shared" si="1"/>
        <v>0</v>
      </c>
      <c r="J9" s="148">
        <v>0</v>
      </c>
      <c r="K9" s="148">
        <f t="shared" si="2"/>
        <v>0</v>
      </c>
      <c r="Q9" s="141">
        <v>2</v>
      </c>
      <c r="AA9" s="121">
        <v>12</v>
      </c>
      <c r="AB9" s="121">
        <v>0</v>
      </c>
      <c r="AC9" s="121">
        <v>2</v>
      </c>
      <c r="BB9" s="121">
        <v>1</v>
      </c>
      <c r="BC9" s="121">
        <f t="shared" si="3"/>
        <v>0</v>
      </c>
      <c r="BD9" s="121">
        <f t="shared" si="4"/>
        <v>0</v>
      </c>
      <c r="BE9" s="121">
        <f t="shared" si="5"/>
        <v>0</v>
      </c>
      <c r="BF9" s="121">
        <f t="shared" si="6"/>
        <v>0</v>
      </c>
      <c r="BG9" s="121">
        <f t="shared" si="7"/>
        <v>0</v>
      </c>
    </row>
    <row r="10" spans="1:59" ht="12.75">
      <c r="A10" s="142">
        <v>3</v>
      </c>
      <c r="B10" s="143" t="s">
        <v>76</v>
      </c>
      <c r="C10" s="144" t="s">
        <v>77</v>
      </c>
      <c r="D10" s="145" t="s">
        <v>78</v>
      </c>
      <c r="E10" s="146">
        <v>4</v>
      </c>
      <c r="F10" s="146">
        <v>0</v>
      </c>
      <c r="G10" s="147">
        <f t="shared" si="0"/>
        <v>0</v>
      </c>
      <c r="H10" s="148">
        <v>0</v>
      </c>
      <c r="I10" s="148">
        <f t="shared" si="1"/>
        <v>0</v>
      </c>
      <c r="J10" s="148">
        <v>0</v>
      </c>
      <c r="K10" s="148">
        <f t="shared" si="2"/>
        <v>0</v>
      </c>
      <c r="Q10" s="141">
        <v>2</v>
      </c>
      <c r="AA10" s="121">
        <v>12</v>
      </c>
      <c r="AB10" s="121">
        <v>0</v>
      </c>
      <c r="AC10" s="121">
        <v>3</v>
      </c>
      <c r="BB10" s="121">
        <v>1</v>
      </c>
      <c r="BC10" s="121">
        <f t="shared" si="3"/>
        <v>0</v>
      </c>
      <c r="BD10" s="121">
        <f t="shared" si="4"/>
        <v>0</v>
      </c>
      <c r="BE10" s="121">
        <f t="shared" si="5"/>
        <v>0</v>
      </c>
      <c r="BF10" s="121">
        <f t="shared" si="6"/>
        <v>0</v>
      </c>
      <c r="BG10" s="121">
        <f t="shared" si="7"/>
        <v>0</v>
      </c>
    </row>
    <row r="11" spans="1:59" ht="12.75">
      <c r="A11" s="142">
        <v>4</v>
      </c>
      <c r="B11" s="143" t="s">
        <v>79</v>
      </c>
      <c r="C11" s="144" t="s">
        <v>80</v>
      </c>
      <c r="D11" s="145" t="s">
        <v>78</v>
      </c>
      <c r="E11" s="146">
        <v>4</v>
      </c>
      <c r="F11" s="146">
        <v>0</v>
      </c>
      <c r="G11" s="147">
        <f t="shared" si="0"/>
        <v>0</v>
      </c>
      <c r="H11" s="148">
        <v>0</v>
      </c>
      <c r="I11" s="148">
        <f t="shared" si="1"/>
        <v>0</v>
      </c>
      <c r="J11" s="148">
        <v>0</v>
      </c>
      <c r="K11" s="148">
        <f t="shared" si="2"/>
        <v>0</v>
      </c>
      <c r="Q11" s="141">
        <v>2</v>
      </c>
      <c r="AA11" s="121">
        <v>12</v>
      </c>
      <c r="AB11" s="121">
        <v>0</v>
      </c>
      <c r="AC11" s="121">
        <v>4</v>
      </c>
      <c r="BB11" s="121">
        <v>1</v>
      </c>
      <c r="BC11" s="121">
        <f t="shared" si="3"/>
        <v>0</v>
      </c>
      <c r="BD11" s="121">
        <f t="shared" si="4"/>
        <v>0</v>
      </c>
      <c r="BE11" s="121">
        <f t="shared" si="5"/>
        <v>0</v>
      </c>
      <c r="BF11" s="121">
        <f t="shared" si="6"/>
        <v>0</v>
      </c>
      <c r="BG11" s="121">
        <f t="shared" si="7"/>
        <v>0</v>
      </c>
    </row>
    <row r="12" spans="1:59" ht="12.75">
      <c r="A12" s="142">
        <v>5</v>
      </c>
      <c r="B12" s="143" t="s">
        <v>81</v>
      </c>
      <c r="C12" s="144" t="s">
        <v>82</v>
      </c>
      <c r="D12" s="145" t="s">
        <v>78</v>
      </c>
      <c r="E12" s="146">
        <v>4</v>
      </c>
      <c r="F12" s="146">
        <v>0</v>
      </c>
      <c r="G12" s="147">
        <f t="shared" si="0"/>
        <v>0</v>
      </c>
      <c r="H12" s="148">
        <v>0</v>
      </c>
      <c r="I12" s="148">
        <f t="shared" si="1"/>
        <v>0</v>
      </c>
      <c r="J12" s="148">
        <v>0</v>
      </c>
      <c r="K12" s="148">
        <f t="shared" si="2"/>
        <v>0</v>
      </c>
      <c r="Q12" s="141">
        <v>2</v>
      </c>
      <c r="AA12" s="121">
        <v>12</v>
      </c>
      <c r="AB12" s="121">
        <v>0</v>
      </c>
      <c r="AC12" s="121">
        <v>5</v>
      </c>
      <c r="BB12" s="121">
        <v>1</v>
      </c>
      <c r="BC12" s="121">
        <f t="shared" si="3"/>
        <v>0</v>
      </c>
      <c r="BD12" s="121">
        <f t="shared" si="4"/>
        <v>0</v>
      </c>
      <c r="BE12" s="121">
        <f t="shared" si="5"/>
        <v>0</v>
      </c>
      <c r="BF12" s="121">
        <f t="shared" si="6"/>
        <v>0</v>
      </c>
      <c r="BG12" s="121">
        <f t="shared" si="7"/>
        <v>0</v>
      </c>
    </row>
    <row r="13" spans="1:59" ht="12.75">
      <c r="A13" s="142">
        <v>6</v>
      </c>
      <c r="B13" s="143" t="s">
        <v>83</v>
      </c>
      <c r="C13" s="144" t="s">
        <v>84</v>
      </c>
      <c r="D13" s="145" t="s">
        <v>78</v>
      </c>
      <c r="E13" s="146">
        <v>4</v>
      </c>
      <c r="F13" s="146">
        <v>0</v>
      </c>
      <c r="G13" s="147">
        <f t="shared" si="0"/>
        <v>0</v>
      </c>
      <c r="H13" s="148">
        <v>0</v>
      </c>
      <c r="I13" s="148">
        <f t="shared" si="1"/>
        <v>0</v>
      </c>
      <c r="J13" s="148">
        <v>0</v>
      </c>
      <c r="K13" s="148">
        <f t="shared" si="2"/>
        <v>0</v>
      </c>
      <c r="Q13" s="141">
        <v>2</v>
      </c>
      <c r="AA13" s="121">
        <v>12</v>
      </c>
      <c r="AB13" s="121">
        <v>0</v>
      </c>
      <c r="AC13" s="121">
        <v>6</v>
      </c>
      <c r="BB13" s="121">
        <v>1</v>
      </c>
      <c r="BC13" s="121">
        <f t="shared" si="3"/>
        <v>0</v>
      </c>
      <c r="BD13" s="121">
        <f t="shared" si="4"/>
        <v>0</v>
      </c>
      <c r="BE13" s="121">
        <f t="shared" si="5"/>
        <v>0</v>
      </c>
      <c r="BF13" s="121">
        <f t="shared" si="6"/>
        <v>0</v>
      </c>
      <c r="BG13" s="121">
        <f t="shared" si="7"/>
        <v>0</v>
      </c>
    </row>
    <row r="14" spans="1:59" ht="12.75">
      <c r="A14" s="142">
        <v>7</v>
      </c>
      <c r="B14" s="143" t="s">
        <v>85</v>
      </c>
      <c r="C14" s="144" t="s">
        <v>86</v>
      </c>
      <c r="D14" s="145" t="s">
        <v>78</v>
      </c>
      <c r="E14" s="146">
        <v>4</v>
      </c>
      <c r="F14" s="146">
        <v>0</v>
      </c>
      <c r="G14" s="147">
        <f t="shared" si="0"/>
        <v>0</v>
      </c>
      <c r="H14" s="148">
        <v>0</v>
      </c>
      <c r="I14" s="148">
        <f t="shared" si="1"/>
        <v>0</v>
      </c>
      <c r="J14" s="148">
        <v>0</v>
      </c>
      <c r="K14" s="148">
        <f t="shared" si="2"/>
        <v>0</v>
      </c>
      <c r="Q14" s="141">
        <v>2</v>
      </c>
      <c r="AA14" s="121">
        <v>12</v>
      </c>
      <c r="AB14" s="121">
        <v>0</v>
      </c>
      <c r="AC14" s="121">
        <v>7</v>
      </c>
      <c r="BB14" s="121">
        <v>1</v>
      </c>
      <c r="BC14" s="121">
        <f t="shared" si="3"/>
        <v>0</v>
      </c>
      <c r="BD14" s="121">
        <f t="shared" si="4"/>
        <v>0</v>
      </c>
      <c r="BE14" s="121">
        <f t="shared" si="5"/>
        <v>0</v>
      </c>
      <c r="BF14" s="121">
        <f t="shared" si="6"/>
        <v>0</v>
      </c>
      <c r="BG14" s="121">
        <f t="shared" si="7"/>
        <v>0</v>
      </c>
    </row>
    <row r="15" spans="1:59" ht="12.75">
      <c r="A15" s="142">
        <v>8</v>
      </c>
      <c r="B15" s="143" t="s">
        <v>87</v>
      </c>
      <c r="C15" s="144" t="s">
        <v>88</v>
      </c>
      <c r="D15" s="145" t="s">
        <v>89</v>
      </c>
      <c r="E15" s="146">
        <v>29.85</v>
      </c>
      <c r="F15" s="146">
        <v>0</v>
      </c>
      <c r="G15" s="147">
        <f t="shared" si="0"/>
        <v>0</v>
      </c>
      <c r="H15" s="148">
        <v>0</v>
      </c>
      <c r="I15" s="148">
        <f t="shared" si="1"/>
        <v>0</v>
      </c>
      <c r="J15" s="148">
        <v>0</v>
      </c>
      <c r="K15" s="148">
        <f t="shared" si="2"/>
        <v>0</v>
      </c>
      <c r="Q15" s="141">
        <v>2</v>
      </c>
      <c r="AA15" s="121">
        <v>12</v>
      </c>
      <c r="AB15" s="121">
        <v>0</v>
      </c>
      <c r="AC15" s="121">
        <v>8</v>
      </c>
      <c r="BB15" s="121">
        <v>1</v>
      </c>
      <c r="BC15" s="121">
        <f t="shared" si="3"/>
        <v>0</v>
      </c>
      <c r="BD15" s="121">
        <f t="shared" si="4"/>
        <v>0</v>
      </c>
      <c r="BE15" s="121">
        <f t="shared" si="5"/>
        <v>0</v>
      </c>
      <c r="BF15" s="121">
        <f t="shared" si="6"/>
        <v>0</v>
      </c>
      <c r="BG15" s="121">
        <f t="shared" si="7"/>
        <v>0</v>
      </c>
    </row>
    <row r="16" spans="1:59" ht="25.5">
      <c r="A16" s="142">
        <v>9</v>
      </c>
      <c r="B16" s="143" t="s">
        <v>90</v>
      </c>
      <c r="C16" s="144" t="s">
        <v>91</v>
      </c>
      <c r="D16" s="145" t="s">
        <v>89</v>
      </c>
      <c r="E16" s="146">
        <v>29.85</v>
      </c>
      <c r="F16" s="146">
        <v>0</v>
      </c>
      <c r="G16" s="147">
        <f t="shared" si="0"/>
        <v>0</v>
      </c>
      <c r="H16" s="148">
        <v>0</v>
      </c>
      <c r="I16" s="148">
        <f t="shared" si="1"/>
        <v>0</v>
      </c>
      <c r="J16" s="148">
        <v>0</v>
      </c>
      <c r="K16" s="148">
        <f t="shared" si="2"/>
        <v>0</v>
      </c>
      <c r="Q16" s="141">
        <v>2</v>
      </c>
      <c r="AA16" s="121">
        <v>12</v>
      </c>
      <c r="AB16" s="121">
        <v>0</v>
      </c>
      <c r="AC16" s="121">
        <v>9</v>
      </c>
      <c r="BB16" s="121">
        <v>1</v>
      </c>
      <c r="BC16" s="121">
        <f t="shared" si="3"/>
        <v>0</v>
      </c>
      <c r="BD16" s="121">
        <f t="shared" si="4"/>
        <v>0</v>
      </c>
      <c r="BE16" s="121">
        <f t="shared" si="5"/>
        <v>0</v>
      </c>
      <c r="BF16" s="121">
        <f t="shared" si="6"/>
        <v>0</v>
      </c>
      <c r="BG16" s="121">
        <f t="shared" si="7"/>
        <v>0</v>
      </c>
    </row>
    <row r="17" spans="1:59" ht="12.75">
      <c r="A17" s="142">
        <v>10</v>
      </c>
      <c r="B17" s="143" t="s">
        <v>92</v>
      </c>
      <c r="C17" s="144" t="s">
        <v>93</v>
      </c>
      <c r="D17" s="145" t="s">
        <v>73</v>
      </c>
      <c r="E17" s="146">
        <v>41.5</v>
      </c>
      <c r="F17" s="146">
        <v>0</v>
      </c>
      <c r="G17" s="147">
        <f t="shared" si="0"/>
        <v>0</v>
      </c>
      <c r="H17" s="148">
        <v>0</v>
      </c>
      <c r="I17" s="148">
        <f t="shared" si="1"/>
        <v>0</v>
      </c>
      <c r="J17" s="148">
        <v>-0.4</v>
      </c>
      <c r="K17" s="148">
        <f t="shared" si="2"/>
        <v>-16.6</v>
      </c>
      <c r="Q17" s="141">
        <v>2</v>
      </c>
      <c r="AA17" s="121">
        <v>12</v>
      </c>
      <c r="AB17" s="121">
        <v>0</v>
      </c>
      <c r="AC17" s="121">
        <v>10</v>
      </c>
      <c r="BB17" s="121">
        <v>1</v>
      </c>
      <c r="BC17" s="121">
        <f t="shared" si="3"/>
        <v>0</v>
      </c>
      <c r="BD17" s="121">
        <f t="shared" si="4"/>
        <v>0</v>
      </c>
      <c r="BE17" s="121">
        <f t="shared" si="5"/>
        <v>0</v>
      </c>
      <c r="BF17" s="121">
        <f t="shared" si="6"/>
        <v>0</v>
      </c>
      <c r="BG17" s="121">
        <f t="shared" si="7"/>
        <v>0</v>
      </c>
    </row>
    <row r="18" spans="1:59" ht="12.75">
      <c r="A18" s="142">
        <v>11</v>
      </c>
      <c r="B18" s="143" t="s">
        <v>94</v>
      </c>
      <c r="C18" s="144" t="s">
        <v>95</v>
      </c>
      <c r="D18" s="145" t="s">
        <v>73</v>
      </c>
      <c r="E18" s="146">
        <v>149.3</v>
      </c>
      <c r="F18" s="146">
        <v>0</v>
      </c>
      <c r="G18" s="147">
        <f t="shared" si="0"/>
        <v>0</v>
      </c>
      <c r="H18" s="148">
        <v>0</v>
      </c>
      <c r="I18" s="148">
        <f t="shared" si="1"/>
        <v>0</v>
      </c>
      <c r="J18" s="148">
        <v>-0.181</v>
      </c>
      <c r="K18" s="148">
        <f t="shared" si="2"/>
        <v>-27.023300000000003</v>
      </c>
      <c r="Q18" s="141">
        <v>2</v>
      </c>
      <c r="AA18" s="121">
        <v>12</v>
      </c>
      <c r="AB18" s="121">
        <v>0</v>
      </c>
      <c r="AC18" s="121">
        <v>11</v>
      </c>
      <c r="BB18" s="121">
        <v>1</v>
      </c>
      <c r="BC18" s="121">
        <f t="shared" si="3"/>
        <v>0</v>
      </c>
      <c r="BD18" s="121">
        <f t="shared" si="4"/>
        <v>0</v>
      </c>
      <c r="BE18" s="121">
        <f t="shared" si="5"/>
        <v>0</v>
      </c>
      <c r="BF18" s="121">
        <f t="shared" si="6"/>
        <v>0</v>
      </c>
      <c r="BG18" s="121">
        <f t="shared" si="7"/>
        <v>0</v>
      </c>
    </row>
    <row r="19" spans="1:59" ht="12.75">
      <c r="A19" s="142">
        <v>12</v>
      </c>
      <c r="B19" s="143" t="s">
        <v>92</v>
      </c>
      <c r="C19" s="144" t="s">
        <v>96</v>
      </c>
      <c r="D19" s="145" t="s">
        <v>73</v>
      </c>
      <c r="E19" s="146">
        <v>84.5</v>
      </c>
      <c r="F19" s="146">
        <v>0</v>
      </c>
      <c r="G19" s="147">
        <f t="shared" si="0"/>
        <v>0</v>
      </c>
      <c r="H19" s="148">
        <v>0</v>
      </c>
      <c r="I19" s="148">
        <f t="shared" si="1"/>
        <v>0</v>
      </c>
      <c r="J19" s="148">
        <v>-0.4</v>
      </c>
      <c r="K19" s="148">
        <f t="shared" si="2"/>
        <v>-33.800000000000004</v>
      </c>
      <c r="Q19" s="141">
        <v>2</v>
      </c>
      <c r="AA19" s="121">
        <v>12</v>
      </c>
      <c r="AB19" s="121">
        <v>0</v>
      </c>
      <c r="AC19" s="121">
        <v>12</v>
      </c>
      <c r="BB19" s="121">
        <v>1</v>
      </c>
      <c r="BC19" s="121">
        <f t="shared" si="3"/>
        <v>0</v>
      </c>
      <c r="BD19" s="121">
        <f t="shared" si="4"/>
        <v>0</v>
      </c>
      <c r="BE19" s="121">
        <f t="shared" si="5"/>
        <v>0</v>
      </c>
      <c r="BF19" s="121">
        <f t="shared" si="6"/>
        <v>0</v>
      </c>
      <c r="BG19" s="121">
        <f t="shared" si="7"/>
        <v>0</v>
      </c>
    </row>
    <row r="20" spans="1:59" ht="25.5">
      <c r="A20" s="142">
        <v>13</v>
      </c>
      <c r="B20" s="143" t="s">
        <v>97</v>
      </c>
      <c r="C20" s="144" t="s">
        <v>98</v>
      </c>
      <c r="D20" s="145" t="s">
        <v>89</v>
      </c>
      <c r="E20" s="146">
        <v>67.65</v>
      </c>
      <c r="F20" s="146">
        <v>0</v>
      </c>
      <c r="G20" s="147">
        <f t="shared" si="0"/>
        <v>0</v>
      </c>
      <c r="H20" s="148">
        <v>0</v>
      </c>
      <c r="I20" s="148">
        <f t="shared" si="1"/>
        <v>0</v>
      </c>
      <c r="J20" s="148">
        <v>0</v>
      </c>
      <c r="K20" s="148">
        <f t="shared" si="2"/>
        <v>0</v>
      </c>
      <c r="Q20" s="141">
        <v>2</v>
      </c>
      <c r="AA20" s="121">
        <v>12</v>
      </c>
      <c r="AB20" s="121">
        <v>0</v>
      </c>
      <c r="AC20" s="121">
        <v>13</v>
      </c>
      <c r="BB20" s="121">
        <v>1</v>
      </c>
      <c r="BC20" s="121">
        <f t="shared" si="3"/>
        <v>0</v>
      </c>
      <c r="BD20" s="121">
        <f t="shared" si="4"/>
        <v>0</v>
      </c>
      <c r="BE20" s="121">
        <f t="shared" si="5"/>
        <v>0</v>
      </c>
      <c r="BF20" s="121">
        <f t="shared" si="6"/>
        <v>0</v>
      </c>
      <c r="BG20" s="121">
        <f t="shared" si="7"/>
        <v>0</v>
      </c>
    </row>
    <row r="21" spans="1:59" ht="12.75">
      <c r="A21" s="142">
        <v>14</v>
      </c>
      <c r="B21" s="143" t="s">
        <v>99</v>
      </c>
      <c r="C21" s="144" t="s">
        <v>100</v>
      </c>
      <c r="D21" s="145" t="s">
        <v>89</v>
      </c>
      <c r="E21" s="146">
        <v>80.0625</v>
      </c>
      <c r="F21" s="146">
        <v>0</v>
      </c>
      <c r="G21" s="147">
        <f t="shared" si="0"/>
        <v>0</v>
      </c>
      <c r="H21" s="148">
        <v>0</v>
      </c>
      <c r="I21" s="148">
        <f t="shared" si="1"/>
        <v>0</v>
      </c>
      <c r="J21" s="148">
        <v>0</v>
      </c>
      <c r="K21" s="148">
        <f t="shared" si="2"/>
        <v>0</v>
      </c>
      <c r="Q21" s="141">
        <v>2</v>
      </c>
      <c r="AA21" s="121">
        <v>12</v>
      </c>
      <c r="AB21" s="121">
        <v>0</v>
      </c>
      <c r="AC21" s="121">
        <v>14</v>
      </c>
      <c r="BB21" s="121">
        <v>1</v>
      </c>
      <c r="BC21" s="121">
        <f t="shared" si="3"/>
        <v>0</v>
      </c>
      <c r="BD21" s="121">
        <f t="shared" si="4"/>
        <v>0</v>
      </c>
      <c r="BE21" s="121">
        <f t="shared" si="5"/>
        <v>0</v>
      </c>
      <c r="BF21" s="121">
        <f t="shared" si="6"/>
        <v>0</v>
      </c>
      <c r="BG21" s="121">
        <f t="shared" si="7"/>
        <v>0</v>
      </c>
    </row>
    <row r="22" spans="1:59" ht="12.75">
      <c r="A22" s="142">
        <v>15</v>
      </c>
      <c r="B22" s="143" t="s">
        <v>101</v>
      </c>
      <c r="C22" s="144" t="s">
        <v>102</v>
      </c>
      <c r="D22" s="145" t="s">
        <v>89</v>
      </c>
      <c r="E22" s="146">
        <v>80.0625</v>
      </c>
      <c r="F22" s="146">
        <v>0</v>
      </c>
      <c r="G22" s="147">
        <f t="shared" si="0"/>
        <v>0</v>
      </c>
      <c r="H22" s="148">
        <v>0</v>
      </c>
      <c r="I22" s="148">
        <f t="shared" si="1"/>
        <v>0</v>
      </c>
      <c r="J22" s="148">
        <v>0</v>
      </c>
      <c r="K22" s="148">
        <f t="shared" si="2"/>
        <v>0</v>
      </c>
      <c r="Q22" s="141">
        <v>2</v>
      </c>
      <c r="AA22" s="121">
        <v>12</v>
      </c>
      <c r="AB22" s="121">
        <v>0</v>
      </c>
      <c r="AC22" s="121">
        <v>15</v>
      </c>
      <c r="BB22" s="121">
        <v>1</v>
      </c>
      <c r="BC22" s="121">
        <f t="shared" si="3"/>
        <v>0</v>
      </c>
      <c r="BD22" s="121">
        <f t="shared" si="4"/>
        <v>0</v>
      </c>
      <c r="BE22" s="121">
        <f t="shared" si="5"/>
        <v>0</v>
      </c>
      <c r="BF22" s="121">
        <f t="shared" si="6"/>
        <v>0</v>
      </c>
      <c r="BG22" s="121">
        <f t="shared" si="7"/>
        <v>0</v>
      </c>
    </row>
    <row r="23" spans="1:59" ht="12.75">
      <c r="A23" s="142">
        <v>16</v>
      </c>
      <c r="B23" s="143" t="s">
        <v>103</v>
      </c>
      <c r="C23" s="144" t="s">
        <v>104</v>
      </c>
      <c r="D23" s="145" t="s">
        <v>89</v>
      </c>
      <c r="E23" s="146">
        <v>106.75</v>
      </c>
      <c r="F23" s="146">
        <v>0</v>
      </c>
      <c r="G23" s="147">
        <f t="shared" si="0"/>
        <v>0</v>
      </c>
      <c r="H23" s="148">
        <v>0</v>
      </c>
      <c r="I23" s="148">
        <f t="shared" si="1"/>
        <v>0</v>
      </c>
      <c r="J23" s="148">
        <v>0</v>
      </c>
      <c r="K23" s="148">
        <f t="shared" si="2"/>
        <v>0</v>
      </c>
      <c r="Q23" s="141">
        <v>2</v>
      </c>
      <c r="AA23" s="121">
        <v>12</v>
      </c>
      <c r="AB23" s="121">
        <v>0</v>
      </c>
      <c r="AC23" s="121">
        <v>16</v>
      </c>
      <c r="BB23" s="121">
        <v>1</v>
      </c>
      <c r="BC23" s="121">
        <f t="shared" si="3"/>
        <v>0</v>
      </c>
      <c r="BD23" s="121">
        <f t="shared" si="4"/>
        <v>0</v>
      </c>
      <c r="BE23" s="121">
        <f t="shared" si="5"/>
        <v>0</v>
      </c>
      <c r="BF23" s="121">
        <f t="shared" si="6"/>
        <v>0</v>
      </c>
      <c r="BG23" s="121">
        <f t="shared" si="7"/>
        <v>0</v>
      </c>
    </row>
    <row r="24" spans="1:59" ht="12.75">
      <c r="A24" s="142">
        <v>17</v>
      </c>
      <c r="B24" s="143" t="s">
        <v>105</v>
      </c>
      <c r="C24" s="144" t="s">
        <v>106</v>
      </c>
      <c r="D24" s="145" t="s">
        <v>89</v>
      </c>
      <c r="E24" s="146">
        <v>106.75</v>
      </c>
      <c r="F24" s="146">
        <v>0</v>
      </c>
      <c r="G24" s="147">
        <f t="shared" si="0"/>
        <v>0</v>
      </c>
      <c r="H24" s="148">
        <v>0</v>
      </c>
      <c r="I24" s="148">
        <f t="shared" si="1"/>
        <v>0</v>
      </c>
      <c r="J24" s="148">
        <v>0</v>
      </c>
      <c r="K24" s="148">
        <f t="shared" si="2"/>
        <v>0</v>
      </c>
      <c r="Q24" s="141">
        <v>2</v>
      </c>
      <c r="AA24" s="121">
        <v>12</v>
      </c>
      <c r="AB24" s="121">
        <v>0</v>
      </c>
      <c r="AC24" s="121">
        <v>17</v>
      </c>
      <c r="BB24" s="121">
        <v>1</v>
      </c>
      <c r="BC24" s="121">
        <f t="shared" si="3"/>
        <v>0</v>
      </c>
      <c r="BD24" s="121">
        <f t="shared" si="4"/>
        <v>0</v>
      </c>
      <c r="BE24" s="121">
        <f t="shared" si="5"/>
        <v>0</v>
      </c>
      <c r="BF24" s="121">
        <f t="shared" si="6"/>
        <v>0</v>
      </c>
      <c r="BG24" s="121">
        <f t="shared" si="7"/>
        <v>0</v>
      </c>
    </row>
    <row r="25" spans="1:59" ht="12.75">
      <c r="A25" s="142">
        <v>18</v>
      </c>
      <c r="B25" s="143" t="s">
        <v>107</v>
      </c>
      <c r="C25" s="144" t="s">
        <v>108</v>
      </c>
      <c r="D25" s="145" t="s">
        <v>89</v>
      </c>
      <c r="E25" s="146">
        <v>186.8125</v>
      </c>
      <c r="F25" s="146">
        <v>0</v>
      </c>
      <c r="G25" s="147">
        <f t="shared" si="0"/>
        <v>0</v>
      </c>
      <c r="H25" s="148">
        <v>0</v>
      </c>
      <c r="I25" s="148">
        <f t="shared" si="1"/>
        <v>0</v>
      </c>
      <c r="J25" s="148">
        <v>0</v>
      </c>
      <c r="K25" s="148">
        <f t="shared" si="2"/>
        <v>0</v>
      </c>
      <c r="Q25" s="141">
        <v>2</v>
      </c>
      <c r="AA25" s="121">
        <v>12</v>
      </c>
      <c r="AB25" s="121">
        <v>0</v>
      </c>
      <c r="AC25" s="121">
        <v>18</v>
      </c>
      <c r="BB25" s="121">
        <v>1</v>
      </c>
      <c r="BC25" s="121">
        <f t="shared" si="3"/>
        <v>0</v>
      </c>
      <c r="BD25" s="121">
        <f t="shared" si="4"/>
        <v>0</v>
      </c>
      <c r="BE25" s="121">
        <f t="shared" si="5"/>
        <v>0</v>
      </c>
      <c r="BF25" s="121">
        <f t="shared" si="6"/>
        <v>0</v>
      </c>
      <c r="BG25" s="121">
        <f t="shared" si="7"/>
        <v>0</v>
      </c>
    </row>
    <row r="26" spans="1:59" ht="25.5">
      <c r="A26" s="142">
        <v>19</v>
      </c>
      <c r="B26" s="143" t="s">
        <v>90</v>
      </c>
      <c r="C26" s="144" t="s">
        <v>109</v>
      </c>
      <c r="D26" s="145" t="s">
        <v>89</v>
      </c>
      <c r="E26" s="146">
        <v>186.8125</v>
      </c>
      <c r="F26" s="146">
        <v>0</v>
      </c>
      <c r="G26" s="147">
        <f t="shared" si="0"/>
        <v>0</v>
      </c>
      <c r="H26" s="148">
        <v>0</v>
      </c>
      <c r="I26" s="148">
        <f t="shared" si="1"/>
        <v>0</v>
      </c>
      <c r="J26" s="148">
        <v>0</v>
      </c>
      <c r="K26" s="148">
        <f t="shared" si="2"/>
        <v>0</v>
      </c>
      <c r="Q26" s="141">
        <v>2</v>
      </c>
      <c r="AA26" s="121">
        <v>12</v>
      </c>
      <c r="AB26" s="121">
        <v>0</v>
      </c>
      <c r="AC26" s="121">
        <v>19</v>
      </c>
      <c r="BB26" s="121">
        <v>1</v>
      </c>
      <c r="BC26" s="121">
        <f t="shared" si="3"/>
        <v>0</v>
      </c>
      <c r="BD26" s="121">
        <f t="shared" si="4"/>
        <v>0</v>
      </c>
      <c r="BE26" s="121">
        <f t="shared" si="5"/>
        <v>0</v>
      </c>
      <c r="BF26" s="121">
        <f t="shared" si="6"/>
        <v>0</v>
      </c>
      <c r="BG26" s="121">
        <f t="shared" si="7"/>
        <v>0</v>
      </c>
    </row>
    <row r="27" spans="1:59" ht="25.5">
      <c r="A27" s="142">
        <v>20</v>
      </c>
      <c r="B27" s="143" t="s">
        <v>97</v>
      </c>
      <c r="C27" s="144" t="s">
        <v>110</v>
      </c>
      <c r="D27" s="145" t="s">
        <v>89</v>
      </c>
      <c r="E27" s="146">
        <v>186.8125</v>
      </c>
      <c r="F27" s="146">
        <v>0</v>
      </c>
      <c r="G27" s="147">
        <f t="shared" si="0"/>
        <v>0</v>
      </c>
      <c r="H27" s="148">
        <v>0</v>
      </c>
      <c r="I27" s="148">
        <f t="shared" si="1"/>
        <v>0</v>
      </c>
      <c r="J27" s="148">
        <v>0</v>
      </c>
      <c r="K27" s="148">
        <f t="shared" si="2"/>
        <v>0</v>
      </c>
      <c r="Q27" s="141">
        <v>2</v>
      </c>
      <c r="AA27" s="121">
        <v>12</v>
      </c>
      <c r="AB27" s="121">
        <v>0</v>
      </c>
      <c r="AC27" s="121">
        <v>20</v>
      </c>
      <c r="BB27" s="121">
        <v>1</v>
      </c>
      <c r="BC27" s="121">
        <f t="shared" si="3"/>
        <v>0</v>
      </c>
      <c r="BD27" s="121">
        <f t="shared" si="4"/>
        <v>0</v>
      </c>
      <c r="BE27" s="121">
        <f t="shared" si="5"/>
        <v>0</v>
      </c>
      <c r="BF27" s="121">
        <f t="shared" si="6"/>
        <v>0</v>
      </c>
      <c r="BG27" s="121">
        <f t="shared" si="7"/>
        <v>0</v>
      </c>
    </row>
    <row r="28" spans="1:59" ht="12.75">
      <c r="A28" s="142">
        <v>21</v>
      </c>
      <c r="B28" s="143" t="s">
        <v>111</v>
      </c>
      <c r="C28" s="144" t="s">
        <v>112</v>
      </c>
      <c r="D28" s="145" t="s">
        <v>89</v>
      </c>
      <c r="E28" s="146">
        <v>80.0625</v>
      </c>
      <c r="F28" s="146">
        <v>0</v>
      </c>
      <c r="G28" s="147">
        <f t="shared" si="0"/>
        <v>0</v>
      </c>
      <c r="H28" s="148">
        <v>0.0035</v>
      </c>
      <c r="I28" s="148">
        <f t="shared" si="1"/>
        <v>0.28021875</v>
      </c>
      <c r="J28" s="148">
        <v>0</v>
      </c>
      <c r="K28" s="148">
        <f t="shared" si="2"/>
        <v>0</v>
      </c>
      <c r="Q28" s="141">
        <v>2</v>
      </c>
      <c r="AA28" s="121">
        <v>12</v>
      </c>
      <c r="AB28" s="121">
        <v>0</v>
      </c>
      <c r="AC28" s="121">
        <v>21</v>
      </c>
      <c r="BB28" s="121">
        <v>1</v>
      </c>
      <c r="BC28" s="121">
        <f t="shared" si="3"/>
        <v>0</v>
      </c>
      <c r="BD28" s="121">
        <f t="shared" si="4"/>
        <v>0</v>
      </c>
      <c r="BE28" s="121">
        <f t="shared" si="5"/>
        <v>0</v>
      </c>
      <c r="BF28" s="121">
        <f t="shared" si="6"/>
        <v>0</v>
      </c>
      <c r="BG28" s="121">
        <f t="shared" si="7"/>
        <v>0</v>
      </c>
    </row>
    <row r="29" spans="1:59" ht="12.75">
      <c r="A29" s="142">
        <v>22</v>
      </c>
      <c r="B29" s="143" t="s">
        <v>113</v>
      </c>
      <c r="C29" s="144" t="s">
        <v>114</v>
      </c>
      <c r="D29" s="145" t="s">
        <v>89</v>
      </c>
      <c r="E29" s="146">
        <v>80.0625</v>
      </c>
      <c r="F29" s="146">
        <v>0</v>
      </c>
      <c r="G29" s="147">
        <f t="shared" si="0"/>
        <v>0</v>
      </c>
      <c r="H29" s="148">
        <v>0</v>
      </c>
      <c r="I29" s="148">
        <f t="shared" si="1"/>
        <v>0</v>
      </c>
      <c r="J29" s="148">
        <v>0</v>
      </c>
      <c r="K29" s="148">
        <f t="shared" si="2"/>
        <v>0</v>
      </c>
      <c r="Q29" s="141">
        <v>2</v>
      </c>
      <c r="AA29" s="121">
        <v>12</v>
      </c>
      <c r="AB29" s="121">
        <v>0</v>
      </c>
      <c r="AC29" s="121">
        <v>22</v>
      </c>
      <c r="BB29" s="121">
        <v>1</v>
      </c>
      <c r="BC29" s="121">
        <f t="shared" si="3"/>
        <v>0</v>
      </c>
      <c r="BD29" s="121">
        <f t="shared" si="4"/>
        <v>0</v>
      </c>
      <c r="BE29" s="121">
        <f t="shared" si="5"/>
        <v>0</v>
      </c>
      <c r="BF29" s="121">
        <f t="shared" si="6"/>
        <v>0</v>
      </c>
      <c r="BG29" s="121">
        <f t="shared" si="7"/>
        <v>0</v>
      </c>
    </row>
    <row r="30" spans="1:59" ht="25.5">
      <c r="A30" s="142">
        <v>23</v>
      </c>
      <c r="B30" s="143" t="s">
        <v>115</v>
      </c>
      <c r="C30" s="144" t="s">
        <v>116</v>
      </c>
      <c r="D30" s="145" t="s">
        <v>89</v>
      </c>
      <c r="E30" s="146">
        <v>80.0625</v>
      </c>
      <c r="F30" s="146">
        <v>0</v>
      </c>
      <c r="G30" s="147">
        <f t="shared" si="0"/>
        <v>0</v>
      </c>
      <c r="H30" s="148">
        <v>0</v>
      </c>
      <c r="I30" s="148">
        <f t="shared" si="1"/>
        <v>0</v>
      </c>
      <c r="J30" s="148">
        <v>0</v>
      </c>
      <c r="K30" s="148">
        <f t="shared" si="2"/>
        <v>0</v>
      </c>
      <c r="Q30" s="141">
        <v>2</v>
      </c>
      <c r="AA30" s="121">
        <v>12</v>
      </c>
      <c r="AB30" s="121">
        <v>0</v>
      </c>
      <c r="AC30" s="121">
        <v>23</v>
      </c>
      <c r="BB30" s="121">
        <v>1</v>
      </c>
      <c r="BC30" s="121">
        <f t="shared" si="3"/>
        <v>0</v>
      </c>
      <c r="BD30" s="121">
        <f t="shared" si="4"/>
        <v>0</v>
      </c>
      <c r="BE30" s="121">
        <f t="shared" si="5"/>
        <v>0</v>
      </c>
      <c r="BF30" s="121">
        <f t="shared" si="6"/>
        <v>0</v>
      </c>
      <c r="BG30" s="121">
        <f t="shared" si="7"/>
        <v>0</v>
      </c>
    </row>
    <row r="31" spans="1:59" ht="12.75">
      <c r="A31" s="142">
        <v>24</v>
      </c>
      <c r="B31" s="143" t="s">
        <v>117</v>
      </c>
      <c r="C31" s="144" t="s">
        <v>118</v>
      </c>
      <c r="D31" s="145" t="s">
        <v>89</v>
      </c>
      <c r="E31" s="146">
        <v>80.0625</v>
      </c>
      <c r="F31" s="146">
        <v>0</v>
      </c>
      <c r="G31" s="147">
        <f t="shared" si="0"/>
        <v>0</v>
      </c>
      <c r="H31" s="148">
        <v>0</v>
      </c>
      <c r="I31" s="148">
        <f t="shared" si="1"/>
        <v>0</v>
      </c>
      <c r="J31" s="148">
        <v>0</v>
      </c>
      <c r="K31" s="148">
        <f t="shared" si="2"/>
        <v>0</v>
      </c>
      <c r="Q31" s="141">
        <v>2</v>
      </c>
      <c r="AA31" s="121">
        <v>12</v>
      </c>
      <c r="AB31" s="121">
        <v>0</v>
      </c>
      <c r="AC31" s="121">
        <v>24</v>
      </c>
      <c r="BB31" s="121">
        <v>1</v>
      </c>
      <c r="BC31" s="121">
        <f t="shared" si="3"/>
        <v>0</v>
      </c>
      <c r="BD31" s="121">
        <f t="shared" si="4"/>
        <v>0</v>
      </c>
      <c r="BE31" s="121">
        <f t="shared" si="5"/>
        <v>0</v>
      </c>
      <c r="BF31" s="121">
        <f t="shared" si="6"/>
        <v>0</v>
      </c>
      <c r="BG31" s="121">
        <f t="shared" si="7"/>
        <v>0</v>
      </c>
    </row>
    <row r="32" spans="1:59" ht="25.5">
      <c r="A32" s="142">
        <v>25</v>
      </c>
      <c r="B32" s="143" t="s">
        <v>97</v>
      </c>
      <c r="C32" s="144" t="s">
        <v>119</v>
      </c>
      <c r="D32" s="145" t="s">
        <v>89</v>
      </c>
      <c r="E32" s="146">
        <v>80.0625</v>
      </c>
      <c r="F32" s="146">
        <v>0</v>
      </c>
      <c r="G32" s="147">
        <f t="shared" si="0"/>
        <v>0</v>
      </c>
      <c r="H32" s="148">
        <v>0</v>
      </c>
      <c r="I32" s="148">
        <f t="shared" si="1"/>
        <v>0</v>
      </c>
      <c r="J32" s="148">
        <v>0</v>
      </c>
      <c r="K32" s="148">
        <f t="shared" si="2"/>
        <v>0</v>
      </c>
      <c r="Q32" s="141">
        <v>2</v>
      </c>
      <c r="AA32" s="121">
        <v>12</v>
      </c>
      <c r="AB32" s="121">
        <v>0</v>
      </c>
      <c r="AC32" s="121">
        <v>25</v>
      </c>
      <c r="BB32" s="121">
        <v>1</v>
      </c>
      <c r="BC32" s="121">
        <f t="shared" si="3"/>
        <v>0</v>
      </c>
      <c r="BD32" s="121">
        <f t="shared" si="4"/>
        <v>0</v>
      </c>
      <c r="BE32" s="121">
        <f t="shared" si="5"/>
        <v>0</v>
      </c>
      <c r="BF32" s="121">
        <f t="shared" si="6"/>
        <v>0</v>
      </c>
      <c r="BG32" s="121">
        <f t="shared" si="7"/>
        <v>0</v>
      </c>
    </row>
    <row r="33" spans="1:59" ht="12.75">
      <c r="A33" s="142">
        <v>26</v>
      </c>
      <c r="B33" s="143" t="s">
        <v>120</v>
      </c>
      <c r="C33" s="144" t="s">
        <v>121</v>
      </c>
      <c r="D33" s="145" t="s">
        <v>73</v>
      </c>
      <c r="E33" s="146">
        <v>596.4</v>
      </c>
      <c r="F33" s="146">
        <v>0</v>
      </c>
      <c r="G33" s="147">
        <f t="shared" si="0"/>
        <v>0</v>
      </c>
      <c r="H33" s="148">
        <v>0.0007</v>
      </c>
      <c r="I33" s="148">
        <f t="shared" si="1"/>
        <v>0.41747999999999996</v>
      </c>
      <c r="J33" s="148">
        <v>0</v>
      </c>
      <c r="K33" s="148">
        <f t="shared" si="2"/>
        <v>0</v>
      </c>
      <c r="Q33" s="141">
        <v>2</v>
      </c>
      <c r="AA33" s="121">
        <v>12</v>
      </c>
      <c r="AB33" s="121">
        <v>0</v>
      </c>
      <c r="AC33" s="121">
        <v>26</v>
      </c>
      <c r="BB33" s="121">
        <v>1</v>
      </c>
      <c r="BC33" s="121">
        <f t="shared" si="3"/>
        <v>0</v>
      </c>
      <c r="BD33" s="121">
        <f t="shared" si="4"/>
        <v>0</v>
      </c>
      <c r="BE33" s="121">
        <f t="shared" si="5"/>
        <v>0</v>
      </c>
      <c r="BF33" s="121">
        <f t="shared" si="6"/>
        <v>0</v>
      </c>
      <c r="BG33" s="121">
        <f t="shared" si="7"/>
        <v>0</v>
      </c>
    </row>
    <row r="34" spans="1:59" ht="12.75">
      <c r="A34" s="142">
        <v>27</v>
      </c>
      <c r="B34" s="143" t="s">
        <v>122</v>
      </c>
      <c r="C34" s="144" t="s">
        <v>123</v>
      </c>
      <c r="D34" s="145" t="s">
        <v>89</v>
      </c>
      <c r="E34" s="146">
        <v>596.4</v>
      </c>
      <c r="F34" s="146">
        <v>0</v>
      </c>
      <c r="G34" s="147">
        <f t="shared" si="0"/>
        <v>0</v>
      </c>
      <c r="H34" s="148">
        <v>0.00046</v>
      </c>
      <c r="I34" s="148">
        <f t="shared" si="1"/>
        <v>0.274344</v>
      </c>
      <c r="J34" s="148">
        <v>0</v>
      </c>
      <c r="K34" s="148">
        <f t="shared" si="2"/>
        <v>0</v>
      </c>
      <c r="Q34" s="141">
        <v>2</v>
      </c>
      <c r="AA34" s="121">
        <v>12</v>
      </c>
      <c r="AB34" s="121">
        <v>0</v>
      </c>
      <c r="AC34" s="121">
        <v>27</v>
      </c>
      <c r="BB34" s="121">
        <v>1</v>
      </c>
      <c r="BC34" s="121">
        <f t="shared" si="3"/>
        <v>0</v>
      </c>
      <c r="BD34" s="121">
        <f t="shared" si="4"/>
        <v>0</v>
      </c>
      <c r="BE34" s="121">
        <f t="shared" si="5"/>
        <v>0</v>
      </c>
      <c r="BF34" s="121">
        <f t="shared" si="6"/>
        <v>0</v>
      </c>
      <c r="BG34" s="121">
        <f t="shared" si="7"/>
        <v>0</v>
      </c>
    </row>
    <row r="35" spans="1:59" ht="12.75">
      <c r="A35" s="142">
        <v>28</v>
      </c>
      <c r="B35" s="143" t="s">
        <v>124</v>
      </c>
      <c r="C35" s="144" t="s">
        <v>125</v>
      </c>
      <c r="D35" s="145" t="s">
        <v>73</v>
      </c>
      <c r="E35" s="146">
        <v>596.4</v>
      </c>
      <c r="F35" s="146">
        <v>0</v>
      </c>
      <c r="G35" s="147">
        <f t="shared" si="0"/>
        <v>0</v>
      </c>
      <c r="H35" s="148">
        <v>0</v>
      </c>
      <c r="I35" s="148">
        <f t="shared" si="1"/>
        <v>0</v>
      </c>
      <c r="J35" s="148">
        <v>0</v>
      </c>
      <c r="K35" s="148">
        <f t="shared" si="2"/>
        <v>0</v>
      </c>
      <c r="Q35" s="141">
        <v>2</v>
      </c>
      <c r="AA35" s="121">
        <v>12</v>
      </c>
      <c r="AB35" s="121">
        <v>0</v>
      </c>
      <c r="AC35" s="121">
        <v>28</v>
      </c>
      <c r="BB35" s="121">
        <v>1</v>
      </c>
      <c r="BC35" s="121">
        <f t="shared" si="3"/>
        <v>0</v>
      </c>
      <c r="BD35" s="121">
        <f t="shared" si="4"/>
        <v>0</v>
      </c>
      <c r="BE35" s="121">
        <f t="shared" si="5"/>
        <v>0</v>
      </c>
      <c r="BF35" s="121">
        <f t="shared" si="6"/>
        <v>0</v>
      </c>
      <c r="BG35" s="121">
        <f t="shared" si="7"/>
        <v>0</v>
      </c>
    </row>
    <row r="36" spans="1:59" ht="12.75">
      <c r="A36" s="142">
        <v>29</v>
      </c>
      <c r="B36" s="143" t="s">
        <v>126</v>
      </c>
      <c r="C36" s="144" t="s">
        <v>127</v>
      </c>
      <c r="D36" s="145" t="s">
        <v>89</v>
      </c>
      <c r="E36" s="146">
        <v>596.4</v>
      </c>
      <c r="F36" s="146">
        <v>0</v>
      </c>
      <c r="G36" s="147">
        <f t="shared" si="0"/>
        <v>0</v>
      </c>
      <c r="H36" s="148">
        <v>0</v>
      </c>
      <c r="I36" s="148">
        <f t="shared" si="1"/>
        <v>0</v>
      </c>
      <c r="J36" s="148">
        <v>0</v>
      </c>
      <c r="K36" s="148">
        <f t="shared" si="2"/>
        <v>0</v>
      </c>
      <c r="Q36" s="141">
        <v>2</v>
      </c>
      <c r="AA36" s="121">
        <v>12</v>
      </c>
      <c r="AB36" s="121">
        <v>0</v>
      </c>
      <c r="AC36" s="121">
        <v>29</v>
      </c>
      <c r="BB36" s="121">
        <v>1</v>
      </c>
      <c r="BC36" s="121">
        <f t="shared" si="3"/>
        <v>0</v>
      </c>
      <c r="BD36" s="121">
        <f t="shared" si="4"/>
        <v>0</v>
      </c>
      <c r="BE36" s="121">
        <f t="shared" si="5"/>
        <v>0</v>
      </c>
      <c r="BF36" s="121">
        <f t="shared" si="6"/>
        <v>0</v>
      </c>
      <c r="BG36" s="121">
        <f t="shared" si="7"/>
        <v>0</v>
      </c>
    </row>
    <row r="37" spans="1:59" ht="12.75">
      <c r="A37" s="142">
        <v>30</v>
      </c>
      <c r="B37" s="143" t="s">
        <v>128</v>
      </c>
      <c r="C37" s="144" t="s">
        <v>129</v>
      </c>
      <c r="D37" s="145" t="s">
        <v>130</v>
      </c>
      <c r="E37" s="146">
        <v>2253.5</v>
      </c>
      <c r="F37" s="146">
        <v>0</v>
      </c>
      <c r="G37" s="147">
        <f t="shared" si="0"/>
        <v>0</v>
      </c>
      <c r="H37" s="148">
        <v>0.00696</v>
      </c>
      <c r="I37" s="148">
        <f t="shared" si="1"/>
        <v>15.68436</v>
      </c>
      <c r="J37" s="148">
        <v>0</v>
      </c>
      <c r="K37" s="148">
        <f t="shared" si="2"/>
        <v>0</v>
      </c>
      <c r="Q37" s="141">
        <v>2</v>
      </c>
      <c r="AA37" s="121">
        <v>12</v>
      </c>
      <c r="AB37" s="121">
        <v>0</v>
      </c>
      <c r="AC37" s="121">
        <v>30</v>
      </c>
      <c r="BB37" s="121">
        <v>1</v>
      </c>
      <c r="BC37" s="121">
        <f t="shared" si="3"/>
        <v>0</v>
      </c>
      <c r="BD37" s="121">
        <f t="shared" si="4"/>
        <v>0</v>
      </c>
      <c r="BE37" s="121">
        <f t="shared" si="5"/>
        <v>0</v>
      </c>
      <c r="BF37" s="121">
        <f t="shared" si="6"/>
        <v>0</v>
      </c>
      <c r="BG37" s="121">
        <f t="shared" si="7"/>
        <v>0</v>
      </c>
    </row>
    <row r="38" spans="1:59" ht="25.5">
      <c r="A38" s="142">
        <v>31</v>
      </c>
      <c r="B38" s="143" t="s">
        <v>131</v>
      </c>
      <c r="C38" s="144" t="s">
        <v>132</v>
      </c>
      <c r="D38" s="145" t="s">
        <v>130</v>
      </c>
      <c r="E38" s="146">
        <v>69.832</v>
      </c>
      <c r="F38" s="146">
        <v>0</v>
      </c>
      <c r="G38" s="147">
        <f t="shared" si="0"/>
        <v>0</v>
      </c>
      <c r="H38" s="148">
        <v>0.00112</v>
      </c>
      <c r="I38" s="148">
        <f t="shared" si="1"/>
        <v>0.07821183999999999</v>
      </c>
      <c r="J38" s="148">
        <v>0</v>
      </c>
      <c r="K38" s="148">
        <f t="shared" si="2"/>
        <v>0</v>
      </c>
      <c r="Q38" s="141">
        <v>2</v>
      </c>
      <c r="AA38" s="121">
        <v>12</v>
      </c>
      <c r="AB38" s="121">
        <v>1</v>
      </c>
      <c r="AC38" s="121">
        <v>31</v>
      </c>
      <c r="BB38" s="121">
        <v>1</v>
      </c>
      <c r="BC38" s="121">
        <f t="shared" si="3"/>
        <v>0</v>
      </c>
      <c r="BD38" s="121">
        <f t="shared" si="4"/>
        <v>0</v>
      </c>
      <c r="BE38" s="121">
        <f t="shared" si="5"/>
        <v>0</v>
      </c>
      <c r="BF38" s="121">
        <f t="shared" si="6"/>
        <v>0</v>
      </c>
      <c r="BG38" s="121">
        <f t="shared" si="7"/>
        <v>0</v>
      </c>
    </row>
    <row r="39" spans="1:59" ht="25.5">
      <c r="A39" s="142">
        <v>32</v>
      </c>
      <c r="B39" s="143" t="s">
        <v>133</v>
      </c>
      <c r="C39" s="144" t="s">
        <v>134</v>
      </c>
      <c r="D39" s="145" t="s">
        <v>130</v>
      </c>
      <c r="E39" s="146">
        <v>233.9575</v>
      </c>
      <c r="F39" s="146">
        <v>0</v>
      </c>
      <c r="G39" s="147">
        <f t="shared" si="0"/>
        <v>0</v>
      </c>
      <c r="H39" s="148">
        <v>0.00202</v>
      </c>
      <c r="I39" s="148">
        <f t="shared" si="1"/>
        <v>0.47259415000000005</v>
      </c>
      <c r="J39" s="148">
        <v>0</v>
      </c>
      <c r="K39" s="148">
        <f t="shared" si="2"/>
        <v>0</v>
      </c>
      <c r="Q39" s="141">
        <v>2</v>
      </c>
      <c r="AA39" s="121">
        <v>12</v>
      </c>
      <c r="AB39" s="121">
        <v>1</v>
      </c>
      <c r="AC39" s="121">
        <v>32</v>
      </c>
      <c r="BB39" s="121">
        <v>1</v>
      </c>
      <c r="BC39" s="121">
        <f t="shared" si="3"/>
        <v>0</v>
      </c>
      <c r="BD39" s="121">
        <f t="shared" si="4"/>
        <v>0</v>
      </c>
      <c r="BE39" s="121">
        <f t="shared" si="5"/>
        <v>0</v>
      </c>
      <c r="BF39" s="121">
        <f t="shared" si="6"/>
        <v>0</v>
      </c>
      <c r="BG39" s="121">
        <f t="shared" si="7"/>
        <v>0</v>
      </c>
    </row>
    <row r="40" spans="1:59" ht="25.5">
      <c r="A40" s="142">
        <v>33</v>
      </c>
      <c r="B40" s="143" t="s">
        <v>135</v>
      </c>
      <c r="C40" s="144" t="s">
        <v>136</v>
      </c>
      <c r="D40" s="145" t="s">
        <v>130</v>
      </c>
      <c r="E40" s="146">
        <v>2014.4705</v>
      </c>
      <c r="F40" s="146">
        <v>0</v>
      </c>
      <c r="G40" s="147">
        <f aca="true" t="shared" si="8" ref="G40:G56">E40*F40</f>
        <v>0</v>
      </c>
      <c r="H40" s="148">
        <v>0.00282</v>
      </c>
      <c r="I40" s="148">
        <f aca="true" t="shared" si="9" ref="I40:I56">E40*H40</f>
        <v>5.68080681</v>
      </c>
      <c r="J40" s="148">
        <v>0</v>
      </c>
      <c r="K40" s="148">
        <f aca="true" t="shared" si="10" ref="K40:K56">E40*J40</f>
        <v>0</v>
      </c>
      <c r="Q40" s="141">
        <v>2</v>
      </c>
      <c r="AA40" s="121">
        <v>12</v>
      </c>
      <c r="AB40" s="121">
        <v>1</v>
      </c>
      <c r="AC40" s="121">
        <v>33</v>
      </c>
      <c r="BB40" s="121">
        <v>1</v>
      </c>
      <c r="BC40" s="121">
        <f aca="true" t="shared" si="11" ref="BC40:BC56">IF(BB40=1,G40,0)</f>
        <v>0</v>
      </c>
      <c r="BD40" s="121">
        <f aca="true" t="shared" si="12" ref="BD40:BD56">IF(BB40=2,G40,0)</f>
        <v>0</v>
      </c>
      <c r="BE40" s="121">
        <f aca="true" t="shared" si="13" ref="BE40:BE56">IF(BB40=3,G40,0)</f>
        <v>0</v>
      </c>
      <c r="BF40" s="121">
        <f aca="true" t="shared" si="14" ref="BF40:BF56">IF(BB40=4,G40,0)</f>
        <v>0</v>
      </c>
      <c r="BG40" s="121">
        <f aca="true" t="shared" si="15" ref="BG40:BG56">IF(BB40=5,G40,0)</f>
        <v>0</v>
      </c>
    </row>
    <row r="41" spans="1:59" ht="12.75">
      <c r="A41" s="142">
        <v>34</v>
      </c>
      <c r="B41" s="143" t="s">
        <v>137</v>
      </c>
      <c r="C41" s="144" t="s">
        <v>138</v>
      </c>
      <c r="D41" s="145" t="s">
        <v>89</v>
      </c>
      <c r="E41" s="146">
        <v>27.45</v>
      </c>
      <c r="F41" s="146">
        <v>0</v>
      </c>
      <c r="G41" s="147">
        <f t="shared" si="8"/>
        <v>0</v>
      </c>
      <c r="H41" s="148">
        <v>0</v>
      </c>
      <c r="I41" s="148">
        <f t="shared" si="9"/>
        <v>0</v>
      </c>
      <c r="J41" s="148">
        <v>0</v>
      </c>
      <c r="K41" s="148">
        <f t="shared" si="10"/>
        <v>0</v>
      </c>
      <c r="Q41" s="141">
        <v>2</v>
      </c>
      <c r="AA41" s="121">
        <v>12</v>
      </c>
      <c r="AB41" s="121">
        <v>0</v>
      </c>
      <c r="AC41" s="121">
        <v>34</v>
      </c>
      <c r="BB41" s="121">
        <v>1</v>
      </c>
      <c r="BC41" s="121">
        <f t="shared" si="11"/>
        <v>0</v>
      </c>
      <c r="BD41" s="121">
        <f t="shared" si="12"/>
        <v>0</v>
      </c>
      <c r="BE41" s="121">
        <f t="shared" si="13"/>
        <v>0</v>
      </c>
      <c r="BF41" s="121">
        <f t="shared" si="14"/>
        <v>0</v>
      </c>
      <c r="BG41" s="121">
        <f t="shared" si="15"/>
        <v>0</v>
      </c>
    </row>
    <row r="42" spans="1:59" ht="25.5">
      <c r="A42" s="142">
        <v>35</v>
      </c>
      <c r="B42" s="143" t="s">
        <v>139</v>
      </c>
      <c r="C42" s="144" t="s">
        <v>140</v>
      </c>
      <c r="D42" s="145" t="s">
        <v>141</v>
      </c>
      <c r="E42" s="146">
        <v>49.9041</v>
      </c>
      <c r="F42" s="146">
        <v>0</v>
      </c>
      <c r="G42" s="147">
        <f t="shared" si="8"/>
        <v>0</v>
      </c>
      <c r="H42" s="148">
        <v>1</v>
      </c>
      <c r="I42" s="148">
        <f t="shared" si="9"/>
        <v>49.9041</v>
      </c>
      <c r="J42" s="148">
        <v>0</v>
      </c>
      <c r="K42" s="148">
        <f t="shared" si="10"/>
        <v>0</v>
      </c>
      <c r="Q42" s="141">
        <v>2</v>
      </c>
      <c r="AA42" s="121">
        <v>12</v>
      </c>
      <c r="AB42" s="121">
        <v>1</v>
      </c>
      <c r="AC42" s="121">
        <v>35</v>
      </c>
      <c r="BB42" s="121">
        <v>1</v>
      </c>
      <c r="BC42" s="121">
        <f t="shared" si="11"/>
        <v>0</v>
      </c>
      <c r="BD42" s="121">
        <f t="shared" si="12"/>
        <v>0</v>
      </c>
      <c r="BE42" s="121">
        <f t="shared" si="13"/>
        <v>0</v>
      </c>
      <c r="BF42" s="121">
        <f t="shared" si="14"/>
        <v>0</v>
      </c>
      <c r="BG42" s="121">
        <f t="shared" si="15"/>
        <v>0</v>
      </c>
    </row>
    <row r="43" spans="1:59" ht="12.75">
      <c r="A43" s="142">
        <v>36</v>
      </c>
      <c r="B43" s="143" t="s">
        <v>142</v>
      </c>
      <c r="C43" s="144" t="s">
        <v>143</v>
      </c>
      <c r="D43" s="145" t="s">
        <v>89</v>
      </c>
      <c r="E43" s="146">
        <v>86.25</v>
      </c>
      <c r="F43" s="146">
        <v>0</v>
      </c>
      <c r="G43" s="147">
        <f t="shared" si="8"/>
        <v>0</v>
      </c>
      <c r="H43" s="148">
        <v>0</v>
      </c>
      <c r="I43" s="148">
        <f t="shared" si="9"/>
        <v>0</v>
      </c>
      <c r="J43" s="148">
        <v>0</v>
      </c>
      <c r="K43" s="148">
        <f t="shared" si="10"/>
        <v>0</v>
      </c>
      <c r="Q43" s="141">
        <v>2</v>
      </c>
      <c r="AA43" s="121">
        <v>12</v>
      </c>
      <c r="AB43" s="121">
        <v>0</v>
      </c>
      <c r="AC43" s="121">
        <v>36</v>
      </c>
      <c r="BB43" s="121">
        <v>1</v>
      </c>
      <c r="BC43" s="121">
        <f t="shared" si="11"/>
        <v>0</v>
      </c>
      <c r="BD43" s="121">
        <f t="shared" si="12"/>
        <v>0</v>
      </c>
      <c r="BE43" s="121">
        <f t="shared" si="13"/>
        <v>0</v>
      </c>
      <c r="BF43" s="121">
        <f t="shared" si="14"/>
        <v>0</v>
      </c>
      <c r="BG43" s="121">
        <f t="shared" si="15"/>
        <v>0</v>
      </c>
    </row>
    <row r="44" spans="1:59" ht="25.5">
      <c r="A44" s="142">
        <v>37</v>
      </c>
      <c r="B44" s="143" t="s">
        <v>144</v>
      </c>
      <c r="C44" s="144" t="s">
        <v>145</v>
      </c>
      <c r="D44" s="145" t="s">
        <v>89</v>
      </c>
      <c r="E44" s="146">
        <v>37.8</v>
      </c>
      <c r="F44" s="146">
        <v>0</v>
      </c>
      <c r="G44" s="147">
        <f t="shared" si="8"/>
        <v>0</v>
      </c>
      <c r="H44" s="148">
        <v>0</v>
      </c>
      <c r="I44" s="148">
        <f t="shared" si="9"/>
        <v>0</v>
      </c>
      <c r="J44" s="148">
        <v>0</v>
      </c>
      <c r="K44" s="148">
        <f t="shared" si="10"/>
        <v>0</v>
      </c>
      <c r="Q44" s="141">
        <v>2</v>
      </c>
      <c r="AA44" s="121">
        <v>12</v>
      </c>
      <c r="AB44" s="121">
        <v>0</v>
      </c>
      <c r="AC44" s="121">
        <v>37</v>
      </c>
      <c r="BB44" s="121">
        <v>1</v>
      </c>
      <c r="BC44" s="121">
        <f t="shared" si="11"/>
        <v>0</v>
      </c>
      <c r="BD44" s="121">
        <f t="shared" si="12"/>
        <v>0</v>
      </c>
      <c r="BE44" s="121">
        <f t="shared" si="13"/>
        <v>0</v>
      </c>
      <c r="BF44" s="121">
        <f t="shared" si="14"/>
        <v>0</v>
      </c>
      <c r="BG44" s="121">
        <f t="shared" si="15"/>
        <v>0</v>
      </c>
    </row>
    <row r="45" spans="1:59" ht="12.75">
      <c r="A45" s="142">
        <v>38</v>
      </c>
      <c r="B45" s="143" t="s">
        <v>90</v>
      </c>
      <c r="C45" s="144" t="s">
        <v>146</v>
      </c>
      <c r="D45" s="145" t="s">
        <v>89</v>
      </c>
      <c r="E45" s="146">
        <v>37.8</v>
      </c>
      <c r="F45" s="146">
        <v>0</v>
      </c>
      <c r="G45" s="147">
        <f t="shared" si="8"/>
        <v>0</v>
      </c>
      <c r="H45" s="148">
        <v>0</v>
      </c>
      <c r="I45" s="148">
        <f t="shared" si="9"/>
        <v>0</v>
      </c>
      <c r="J45" s="148">
        <v>0</v>
      </c>
      <c r="K45" s="148">
        <f t="shared" si="10"/>
        <v>0</v>
      </c>
      <c r="Q45" s="141">
        <v>2</v>
      </c>
      <c r="AA45" s="121">
        <v>12</v>
      </c>
      <c r="AB45" s="121">
        <v>0</v>
      </c>
      <c r="AC45" s="121">
        <v>38</v>
      </c>
      <c r="BB45" s="121">
        <v>1</v>
      </c>
      <c r="BC45" s="121">
        <f t="shared" si="11"/>
        <v>0</v>
      </c>
      <c r="BD45" s="121">
        <f t="shared" si="12"/>
        <v>0</v>
      </c>
      <c r="BE45" s="121">
        <f t="shared" si="13"/>
        <v>0</v>
      </c>
      <c r="BF45" s="121">
        <f t="shared" si="14"/>
        <v>0</v>
      </c>
      <c r="BG45" s="121">
        <f t="shared" si="15"/>
        <v>0</v>
      </c>
    </row>
    <row r="46" spans="1:59" ht="25.5">
      <c r="A46" s="142">
        <v>39</v>
      </c>
      <c r="B46" s="143" t="s">
        <v>147</v>
      </c>
      <c r="C46" s="144" t="s">
        <v>148</v>
      </c>
      <c r="D46" s="145" t="s">
        <v>141</v>
      </c>
      <c r="E46" s="146">
        <v>87.21</v>
      </c>
      <c r="F46" s="146">
        <v>0</v>
      </c>
      <c r="G46" s="147">
        <f t="shared" si="8"/>
        <v>0</v>
      </c>
      <c r="H46" s="148">
        <v>1</v>
      </c>
      <c r="I46" s="148">
        <f t="shared" si="9"/>
        <v>87.21</v>
      </c>
      <c r="J46" s="148">
        <v>0</v>
      </c>
      <c r="K46" s="148">
        <f t="shared" si="10"/>
        <v>0</v>
      </c>
      <c r="Q46" s="141">
        <v>2</v>
      </c>
      <c r="AA46" s="121">
        <v>12</v>
      </c>
      <c r="AB46" s="121">
        <v>1</v>
      </c>
      <c r="AC46" s="121">
        <v>39</v>
      </c>
      <c r="BB46" s="121">
        <v>1</v>
      </c>
      <c r="BC46" s="121">
        <f t="shared" si="11"/>
        <v>0</v>
      </c>
      <c r="BD46" s="121">
        <f t="shared" si="12"/>
        <v>0</v>
      </c>
      <c r="BE46" s="121">
        <f t="shared" si="13"/>
        <v>0</v>
      </c>
      <c r="BF46" s="121">
        <f t="shared" si="14"/>
        <v>0</v>
      </c>
      <c r="BG46" s="121">
        <f t="shared" si="15"/>
        <v>0</v>
      </c>
    </row>
    <row r="47" spans="1:59" ht="12.75">
      <c r="A47" s="142">
        <v>40</v>
      </c>
      <c r="B47" s="143" t="s">
        <v>142</v>
      </c>
      <c r="C47" s="144" t="s">
        <v>149</v>
      </c>
      <c r="D47" s="145" t="s">
        <v>89</v>
      </c>
      <c r="E47" s="146">
        <v>166.8</v>
      </c>
      <c r="F47" s="146">
        <v>0</v>
      </c>
      <c r="G47" s="147">
        <f t="shared" si="8"/>
        <v>0</v>
      </c>
      <c r="H47" s="148">
        <v>0</v>
      </c>
      <c r="I47" s="148">
        <f t="shared" si="9"/>
        <v>0</v>
      </c>
      <c r="J47" s="148">
        <v>0</v>
      </c>
      <c r="K47" s="148">
        <f t="shared" si="10"/>
        <v>0</v>
      </c>
      <c r="Q47" s="141">
        <v>2</v>
      </c>
      <c r="AA47" s="121">
        <v>12</v>
      </c>
      <c r="AB47" s="121">
        <v>0</v>
      </c>
      <c r="AC47" s="121">
        <v>40</v>
      </c>
      <c r="BB47" s="121">
        <v>1</v>
      </c>
      <c r="BC47" s="121">
        <f t="shared" si="11"/>
        <v>0</v>
      </c>
      <c r="BD47" s="121">
        <f t="shared" si="12"/>
        <v>0</v>
      </c>
      <c r="BE47" s="121">
        <f t="shared" si="13"/>
        <v>0</v>
      </c>
      <c r="BF47" s="121">
        <f t="shared" si="14"/>
        <v>0</v>
      </c>
      <c r="BG47" s="121">
        <f t="shared" si="15"/>
        <v>0</v>
      </c>
    </row>
    <row r="48" spans="1:59" ht="25.5">
      <c r="A48" s="142">
        <v>41</v>
      </c>
      <c r="B48" s="143" t="s">
        <v>144</v>
      </c>
      <c r="C48" s="144" t="s">
        <v>150</v>
      </c>
      <c r="D48" s="145" t="s">
        <v>89</v>
      </c>
      <c r="E48" s="146">
        <v>166.8</v>
      </c>
      <c r="F48" s="146">
        <v>0</v>
      </c>
      <c r="G48" s="147">
        <f t="shared" si="8"/>
        <v>0</v>
      </c>
      <c r="H48" s="148">
        <v>0</v>
      </c>
      <c r="I48" s="148">
        <f t="shared" si="9"/>
        <v>0</v>
      </c>
      <c r="J48" s="148">
        <v>0</v>
      </c>
      <c r="K48" s="148">
        <f t="shared" si="10"/>
        <v>0</v>
      </c>
      <c r="Q48" s="141">
        <v>2</v>
      </c>
      <c r="AA48" s="121">
        <v>12</v>
      </c>
      <c r="AB48" s="121">
        <v>0</v>
      </c>
      <c r="AC48" s="121">
        <v>41</v>
      </c>
      <c r="BB48" s="121">
        <v>1</v>
      </c>
      <c r="BC48" s="121">
        <f t="shared" si="11"/>
        <v>0</v>
      </c>
      <c r="BD48" s="121">
        <f t="shared" si="12"/>
        <v>0</v>
      </c>
      <c r="BE48" s="121">
        <f t="shared" si="13"/>
        <v>0</v>
      </c>
      <c r="BF48" s="121">
        <f t="shared" si="14"/>
        <v>0</v>
      </c>
      <c r="BG48" s="121">
        <f t="shared" si="15"/>
        <v>0</v>
      </c>
    </row>
    <row r="49" spans="1:59" ht="25.5">
      <c r="A49" s="142">
        <v>42</v>
      </c>
      <c r="B49" s="143" t="s">
        <v>90</v>
      </c>
      <c r="C49" s="144" t="s">
        <v>151</v>
      </c>
      <c r="D49" s="145" t="s">
        <v>89</v>
      </c>
      <c r="E49" s="146">
        <v>166.8</v>
      </c>
      <c r="F49" s="146">
        <v>0</v>
      </c>
      <c r="G49" s="147">
        <f t="shared" si="8"/>
        <v>0</v>
      </c>
      <c r="H49" s="148">
        <v>0</v>
      </c>
      <c r="I49" s="148">
        <f t="shared" si="9"/>
        <v>0</v>
      </c>
      <c r="J49" s="148">
        <v>0</v>
      </c>
      <c r="K49" s="148">
        <f t="shared" si="10"/>
        <v>0</v>
      </c>
      <c r="Q49" s="141">
        <v>2</v>
      </c>
      <c r="AA49" s="121">
        <v>12</v>
      </c>
      <c r="AB49" s="121">
        <v>0</v>
      </c>
      <c r="AC49" s="121">
        <v>42</v>
      </c>
      <c r="BB49" s="121">
        <v>1</v>
      </c>
      <c r="BC49" s="121">
        <f t="shared" si="11"/>
        <v>0</v>
      </c>
      <c r="BD49" s="121">
        <f t="shared" si="12"/>
        <v>0</v>
      </c>
      <c r="BE49" s="121">
        <f t="shared" si="13"/>
        <v>0</v>
      </c>
      <c r="BF49" s="121">
        <f t="shared" si="14"/>
        <v>0</v>
      </c>
      <c r="BG49" s="121">
        <f t="shared" si="15"/>
        <v>0</v>
      </c>
    </row>
    <row r="50" spans="1:59" ht="25.5">
      <c r="A50" s="142">
        <v>43</v>
      </c>
      <c r="B50" s="143" t="s">
        <v>144</v>
      </c>
      <c r="C50" s="144" t="s">
        <v>152</v>
      </c>
      <c r="D50" s="145" t="s">
        <v>89</v>
      </c>
      <c r="E50" s="146">
        <v>20.0125</v>
      </c>
      <c r="F50" s="146">
        <v>0</v>
      </c>
      <c r="G50" s="147">
        <f t="shared" si="8"/>
        <v>0</v>
      </c>
      <c r="H50" s="148">
        <v>0</v>
      </c>
      <c r="I50" s="148">
        <f t="shared" si="9"/>
        <v>0</v>
      </c>
      <c r="J50" s="148">
        <v>0</v>
      </c>
      <c r="K50" s="148">
        <f t="shared" si="10"/>
        <v>0</v>
      </c>
      <c r="Q50" s="141">
        <v>2</v>
      </c>
      <c r="AA50" s="121">
        <v>12</v>
      </c>
      <c r="AB50" s="121">
        <v>0</v>
      </c>
      <c r="AC50" s="121">
        <v>43</v>
      </c>
      <c r="BB50" s="121">
        <v>1</v>
      </c>
      <c r="BC50" s="121">
        <f t="shared" si="11"/>
        <v>0</v>
      </c>
      <c r="BD50" s="121">
        <f t="shared" si="12"/>
        <v>0</v>
      </c>
      <c r="BE50" s="121">
        <f t="shared" si="13"/>
        <v>0</v>
      </c>
      <c r="BF50" s="121">
        <f t="shared" si="14"/>
        <v>0</v>
      </c>
      <c r="BG50" s="121">
        <f t="shared" si="15"/>
        <v>0</v>
      </c>
    </row>
    <row r="51" spans="1:59" ht="25.5">
      <c r="A51" s="142">
        <v>44</v>
      </c>
      <c r="B51" s="143" t="s">
        <v>153</v>
      </c>
      <c r="C51" s="144" t="s">
        <v>154</v>
      </c>
      <c r="D51" s="145" t="s">
        <v>89</v>
      </c>
      <c r="E51" s="146">
        <v>20.0125</v>
      </c>
      <c r="F51" s="146">
        <v>0</v>
      </c>
      <c r="G51" s="147">
        <f t="shared" si="8"/>
        <v>0</v>
      </c>
      <c r="H51" s="148">
        <v>0</v>
      </c>
      <c r="I51" s="148">
        <f t="shared" si="9"/>
        <v>0</v>
      </c>
      <c r="J51" s="148">
        <v>0</v>
      </c>
      <c r="K51" s="148">
        <f t="shared" si="10"/>
        <v>0</v>
      </c>
      <c r="Q51" s="141">
        <v>2</v>
      </c>
      <c r="AA51" s="121">
        <v>12</v>
      </c>
      <c r="AB51" s="121">
        <v>0</v>
      </c>
      <c r="AC51" s="121">
        <v>44</v>
      </c>
      <c r="BB51" s="121">
        <v>1</v>
      </c>
      <c r="BC51" s="121">
        <f t="shared" si="11"/>
        <v>0</v>
      </c>
      <c r="BD51" s="121">
        <f t="shared" si="12"/>
        <v>0</v>
      </c>
      <c r="BE51" s="121">
        <f t="shared" si="13"/>
        <v>0</v>
      </c>
      <c r="BF51" s="121">
        <f t="shared" si="14"/>
        <v>0</v>
      </c>
      <c r="BG51" s="121">
        <f t="shared" si="15"/>
        <v>0</v>
      </c>
    </row>
    <row r="52" spans="1:59" ht="12.75">
      <c r="A52" s="142">
        <v>45</v>
      </c>
      <c r="B52" s="143" t="s">
        <v>155</v>
      </c>
      <c r="C52" s="144" t="s">
        <v>156</v>
      </c>
      <c r="D52" s="145" t="s">
        <v>89</v>
      </c>
      <c r="E52" s="146">
        <v>20.0125</v>
      </c>
      <c r="F52" s="146">
        <v>0</v>
      </c>
      <c r="G52" s="147">
        <f t="shared" si="8"/>
        <v>0</v>
      </c>
      <c r="H52" s="148">
        <v>0</v>
      </c>
      <c r="I52" s="148">
        <f t="shared" si="9"/>
        <v>0</v>
      </c>
      <c r="J52" s="148">
        <v>0</v>
      </c>
      <c r="K52" s="148">
        <f t="shared" si="10"/>
        <v>0</v>
      </c>
      <c r="Q52" s="141">
        <v>2</v>
      </c>
      <c r="AA52" s="121">
        <v>12</v>
      </c>
      <c r="AB52" s="121">
        <v>0</v>
      </c>
      <c r="AC52" s="121">
        <v>45</v>
      </c>
      <c r="BB52" s="121">
        <v>1</v>
      </c>
      <c r="BC52" s="121">
        <f t="shared" si="11"/>
        <v>0</v>
      </c>
      <c r="BD52" s="121">
        <f t="shared" si="12"/>
        <v>0</v>
      </c>
      <c r="BE52" s="121">
        <f t="shared" si="13"/>
        <v>0</v>
      </c>
      <c r="BF52" s="121">
        <f t="shared" si="14"/>
        <v>0</v>
      </c>
      <c r="BG52" s="121">
        <f t="shared" si="15"/>
        <v>0</v>
      </c>
    </row>
    <row r="53" spans="1:59" ht="25.5">
      <c r="A53" s="142">
        <v>46</v>
      </c>
      <c r="B53" s="143" t="s">
        <v>97</v>
      </c>
      <c r="C53" s="144" t="s">
        <v>157</v>
      </c>
      <c r="D53" s="145" t="s">
        <v>89</v>
      </c>
      <c r="E53" s="146">
        <v>20.0125</v>
      </c>
      <c r="F53" s="146">
        <v>0</v>
      </c>
      <c r="G53" s="147">
        <f t="shared" si="8"/>
        <v>0</v>
      </c>
      <c r="H53" s="148">
        <v>0</v>
      </c>
      <c r="I53" s="148">
        <f t="shared" si="9"/>
        <v>0</v>
      </c>
      <c r="J53" s="148">
        <v>0</v>
      </c>
      <c r="K53" s="148">
        <f t="shared" si="10"/>
        <v>0</v>
      </c>
      <c r="Q53" s="141">
        <v>2</v>
      </c>
      <c r="AA53" s="121">
        <v>12</v>
      </c>
      <c r="AB53" s="121">
        <v>0</v>
      </c>
      <c r="AC53" s="121">
        <v>46</v>
      </c>
      <c r="BB53" s="121">
        <v>1</v>
      </c>
      <c r="BC53" s="121">
        <f t="shared" si="11"/>
        <v>0</v>
      </c>
      <c r="BD53" s="121">
        <f t="shared" si="12"/>
        <v>0</v>
      </c>
      <c r="BE53" s="121">
        <f t="shared" si="13"/>
        <v>0</v>
      </c>
      <c r="BF53" s="121">
        <f t="shared" si="14"/>
        <v>0</v>
      </c>
      <c r="BG53" s="121">
        <f t="shared" si="15"/>
        <v>0</v>
      </c>
    </row>
    <row r="54" spans="1:59" ht="12.75">
      <c r="A54" s="142">
        <v>47</v>
      </c>
      <c r="B54" s="143" t="s">
        <v>158</v>
      </c>
      <c r="C54" s="144" t="s">
        <v>159</v>
      </c>
      <c r="D54" s="145" t="s">
        <v>73</v>
      </c>
      <c r="E54" s="146">
        <v>99.5</v>
      </c>
      <c r="F54" s="146">
        <v>0</v>
      </c>
      <c r="G54" s="147">
        <f t="shared" si="8"/>
        <v>0</v>
      </c>
      <c r="H54" s="148">
        <v>0</v>
      </c>
      <c r="I54" s="148">
        <f t="shared" si="9"/>
        <v>0</v>
      </c>
      <c r="J54" s="148">
        <v>0</v>
      </c>
      <c r="K54" s="148">
        <f t="shared" si="10"/>
        <v>0</v>
      </c>
      <c r="Q54" s="141">
        <v>2</v>
      </c>
      <c r="AA54" s="121">
        <v>12</v>
      </c>
      <c r="AB54" s="121">
        <v>0</v>
      </c>
      <c r="AC54" s="121">
        <v>47</v>
      </c>
      <c r="BB54" s="121">
        <v>1</v>
      </c>
      <c r="BC54" s="121">
        <f t="shared" si="11"/>
        <v>0</v>
      </c>
      <c r="BD54" s="121">
        <f t="shared" si="12"/>
        <v>0</v>
      </c>
      <c r="BE54" s="121">
        <f t="shared" si="13"/>
        <v>0</v>
      </c>
      <c r="BF54" s="121">
        <f t="shared" si="14"/>
        <v>0</v>
      </c>
      <c r="BG54" s="121">
        <f t="shared" si="15"/>
        <v>0</v>
      </c>
    </row>
    <row r="55" spans="1:59" ht="25.5">
      <c r="A55" s="142">
        <v>48</v>
      </c>
      <c r="B55" s="143" t="s">
        <v>144</v>
      </c>
      <c r="C55" s="144" t="s">
        <v>160</v>
      </c>
      <c r="D55" s="145" t="s">
        <v>89</v>
      </c>
      <c r="E55" s="146">
        <v>29.85</v>
      </c>
      <c r="F55" s="146">
        <v>0</v>
      </c>
      <c r="G55" s="147">
        <f t="shared" si="8"/>
        <v>0</v>
      </c>
      <c r="H55" s="148">
        <v>0</v>
      </c>
      <c r="I55" s="148">
        <f t="shared" si="9"/>
        <v>0</v>
      </c>
      <c r="J55" s="148">
        <v>0</v>
      </c>
      <c r="K55" s="148">
        <f t="shared" si="10"/>
        <v>0</v>
      </c>
      <c r="Q55" s="141">
        <v>2</v>
      </c>
      <c r="AA55" s="121">
        <v>12</v>
      </c>
      <c r="AB55" s="121">
        <v>0</v>
      </c>
      <c r="AC55" s="121">
        <v>48</v>
      </c>
      <c r="BB55" s="121">
        <v>1</v>
      </c>
      <c r="BC55" s="121">
        <f t="shared" si="11"/>
        <v>0</v>
      </c>
      <c r="BD55" s="121">
        <f t="shared" si="12"/>
        <v>0</v>
      </c>
      <c r="BE55" s="121">
        <f t="shared" si="13"/>
        <v>0</v>
      </c>
      <c r="BF55" s="121">
        <f t="shared" si="14"/>
        <v>0</v>
      </c>
      <c r="BG55" s="121">
        <f t="shared" si="15"/>
        <v>0</v>
      </c>
    </row>
    <row r="56" spans="1:59" ht="25.5">
      <c r="A56" s="142">
        <v>49</v>
      </c>
      <c r="B56" s="143" t="s">
        <v>90</v>
      </c>
      <c r="C56" s="144" t="s">
        <v>161</v>
      </c>
      <c r="D56" s="145" t="s">
        <v>89</v>
      </c>
      <c r="E56" s="146">
        <v>29.85</v>
      </c>
      <c r="F56" s="146">
        <v>0</v>
      </c>
      <c r="G56" s="147">
        <f t="shared" si="8"/>
        <v>0</v>
      </c>
      <c r="H56" s="148">
        <v>0</v>
      </c>
      <c r="I56" s="148">
        <f t="shared" si="9"/>
        <v>0</v>
      </c>
      <c r="J56" s="148">
        <v>0</v>
      </c>
      <c r="K56" s="148">
        <f t="shared" si="10"/>
        <v>0</v>
      </c>
      <c r="Q56" s="141">
        <v>2</v>
      </c>
      <c r="AA56" s="121">
        <v>12</v>
      </c>
      <c r="AB56" s="121">
        <v>0</v>
      </c>
      <c r="AC56" s="121">
        <v>49</v>
      </c>
      <c r="BB56" s="121">
        <v>1</v>
      </c>
      <c r="BC56" s="121">
        <f t="shared" si="11"/>
        <v>0</v>
      </c>
      <c r="BD56" s="121">
        <f t="shared" si="12"/>
        <v>0</v>
      </c>
      <c r="BE56" s="121">
        <f t="shared" si="13"/>
        <v>0</v>
      </c>
      <c r="BF56" s="121">
        <f t="shared" si="14"/>
        <v>0</v>
      </c>
      <c r="BG56" s="121">
        <f t="shared" si="15"/>
        <v>0</v>
      </c>
    </row>
    <row r="57" spans="1:59" ht="12.75">
      <c r="A57" s="149"/>
      <c r="B57" s="150" t="s">
        <v>68</v>
      </c>
      <c r="C57" s="151" t="str">
        <f>CONCATENATE(B7," ",C7)</f>
        <v>1 Zemní práce</v>
      </c>
      <c r="D57" s="149"/>
      <c r="E57" s="152"/>
      <c r="F57" s="152"/>
      <c r="G57" s="153">
        <f>SUM(G7:G56)</f>
        <v>0</v>
      </c>
      <c r="H57" s="154"/>
      <c r="I57" s="155">
        <f>SUM(I7:I56)</f>
        <v>160.00211554999998</v>
      </c>
      <c r="J57" s="154"/>
      <c r="K57" s="155">
        <f>SUM(K7:K56)</f>
        <v>-77.42330000000001</v>
      </c>
      <c r="Q57" s="141">
        <v>4</v>
      </c>
      <c r="BC57" s="156">
        <f>SUM(BC7:BC56)</f>
        <v>0</v>
      </c>
      <c r="BD57" s="156">
        <f>SUM(BD7:BD56)</f>
        <v>0</v>
      </c>
      <c r="BE57" s="156">
        <f>SUM(BE7:BE56)</f>
        <v>0</v>
      </c>
      <c r="BF57" s="156">
        <f>SUM(BF7:BF56)</f>
        <v>0</v>
      </c>
      <c r="BG57" s="156">
        <f>SUM(BG7:BG56)</f>
        <v>0</v>
      </c>
    </row>
    <row r="58" spans="1:17" ht="12.75">
      <c r="A58" s="134" t="s">
        <v>65</v>
      </c>
      <c r="B58" s="135" t="s">
        <v>162</v>
      </c>
      <c r="C58" s="136" t="s">
        <v>163</v>
      </c>
      <c r="D58" s="137"/>
      <c r="E58" s="138"/>
      <c r="F58" s="138"/>
      <c r="G58" s="139"/>
      <c r="H58" s="140"/>
      <c r="I58" s="140"/>
      <c r="J58" s="140"/>
      <c r="K58" s="140"/>
      <c r="Q58" s="141">
        <v>1</v>
      </c>
    </row>
    <row r="59" spans="1:59" ht="12.75">
      <c r="A59" s="142">
        <v>50</v>
      </c>
      <c r="B59" s="143" t="s">
        <v>164</v>
      </c>
      <c r="C59" s="144" t="s">
        <v>165</v>
      </c>
      <c r="D59" s="145" t="s">
        <v>89</v>
      </c>
      <c r="E59" s="146">
        <v>9.5</v>
      </c>
      <c r="F59" s="146">
        <v>0</v>
      </c>
      <c r="G59" s="147">
        <f>E59*F59</f>
        <v>0</v>
      </c>
      <c r="H59" s="148">
        <v>1.1322</v>
      </c>
      <c r="I59" s="148">
        <f>E59*H59</f>
        <v>10.7559</v>
      </c>
      <c r="J59" s="148">
        <v>0</v>
      </c>
      <c r="K59" s="148">
        <f>E59*J59</f>
        <v>0</v>
      </c>
      <c r="Q59" s="141">
        <v>2</v>
      </c>
      <c r="AA59" s="121">
        <v>12</v>
      </c>
      <c r="AB59" s="121">
        <v>0</v>
      </c>
      <c r="AC59" s="121">
        <v>50</v>
      </c>
      <c r="BB59" s="121">
        <v>1</v>
      </c>
      <c r="BC59" s="121">
        <f>IF(BB59=1,G59,0)</f>
        <v>0</v>
      </c>
      <c r="BD59" s="121">
        <f>IF(BB59=2,G59,0)</f>
        <v>0</v>
      </c>
      <c r="BE59" s="121">
        <f>IF(BB59=3,G59,0)</f>
        <v>0</v>
      </c>
      <c r="BF59" s="121">
        <f>IF(BB59=4,G59,0)</f>
        <v>0</v>
      </c>
      <c r="BG59" s="121">
        <f>IF(BB59=5,G59,0)</f>
        <v>0</v>
      </c>
    </row>
    <row r="60" spans="1:59" ht="12.75">
      <c r="A60" s="142">
        <v>51</v>
      </c>
      <c r="B60" s="143" t="s">
        <v>166</v>
      </c>
      <c r="C60" s="144" t="s">
        <v>167</v>
      </c>
      <c r="D60" s="145" t="s">
        <v>89</v>
      </c>
      <c r="E60" s="146">
        <v>3.5</v>
      </c>
      <c r="F60" s="146">
        <v>0</v>
      </c>
      <c r="G60" s="147">
        <f>E60*F60</f>
        <v>0</v>
      </c>
      <c r="H60" s="148">
        <v>2.492</v>
      </c>
      <c r="I60" s="148">
        <f>E60*H60</f>
        <v>8.722</v>
      </c>
      <c r="J60" s="148">
        <v>0</v>
      </c>
      <c r="K60" s="148">
        <f>E60*J60</f>
        <v>0</v>
      </c>
      <c r="Q60" s="141">
        <v>2</v>
      </c>
      <c r="AA60" s="121">
        <v>12</v>
      </c>
      <c r="AB60" s="121">
        <v>0</v>
      </c>
      <c r="AC60" s="121">
        <v>51</v>
      </c>
      <c r="BB60" s="121">
        <v>1</v>
      </c>
      <c r="BC60" s="121">
        <f>IF(BB60=1,G60,0)</f>
        <v>0</v>
      </c>
      <c r="BD60" s="121">
        <f>IF(BB60=2,G60,0)</f>
        <v>0</v>
      </c>
      <c r="BE60" s="121">
        <f>IF(BB60=3,G60,0)</f>
        <v>0</v>
      </c>
      <c r="BF60" s="121">
        <f>IF(BB60=4,G60,0)</f>
        <v>0</v>
      </c>
      <c r="BG60" s="121">
        <f>IF(BB60=5,G60,0)</f>
        <v>0</v>
      </c>
    </row>
    <row r="61" spans="1:59" ht="12.75">
      <c r="A61" s="142">
        <v>52</v>
      </c>
      <c r="B61" s="143" t="s">
        <v>168</v>
      </c>
      <c r="C61" s="144" t="s">
        <v>169</v>
      </c>
      <c r="D61" s="145" t="s">
        <v>73</v>
      </c>
      <c r="E61" s="146">
        <v>28</v>
      </c>
      <c r="F61" s="146">
        <v>0</v>
      </c>
      <c r="G61" s="147">
        <f>E61*F61</f>
        <v>0</v>
      </c>
      <c r="H61" s="148">
        <v>0.0048</v>
      </c>
      <c r="I61" s="148">
        <f>E61*H61</f>
        <v>0.1344</v>
      </c>
      <c r="J61" s="148">
        <v>0</v>
      </c>
      <c r="K61" s="148">
        <f>E61*J61</f>
        <v>0</v>
      </c>
      <c r="Q61" s="141">
        <v>2</v>
      </c>
      <c r="AA61" s="121">
        <v>12</v>
      </c>
      <c r="AB61" s="121">
        <v>0</v>
      </c>
      <c r="AC61" s="121">
        <v>52</v>
      </c>
      <c r="BB61" s="121">
        <v>1</v>
      </c>
      <c r="BC61" s="121">
        <f>IF(BB61=1,G61,0)</f>
        <v>0</v>
      </c>
      <c r="BD61" s="121">
        <f>IF(BB61=2,G61,0)</f>
        <v>0</v>
      </c>
      <c r="BE61" s="121">
        <f>IF(BB61=3,G61,0)</f>
        <v>0</v>
      </c>
      <c r="BF61" s="121">
        <f>IF(BB61=4,G61,0)</f>
        <v>0</v>
      </c>
      <c r="BG61" s="121">
        <f>IF(BB61=5,G61,0)</f>
        <v>0</v>
      </c>
    </row>
    <row r="62" spans="1:59" ht="12.75">
      <c r="A62" s="149"/>
      <c r="B62" s="150" t="s">
        <v>68</v>
      </c>
      <c r="C62" s="151" t="str">
        <f>CONCATENATE(B58," ",C58)</f>
        <v>4 Vodorovné konstrukce</v>
      </c>
      <c r="D62" s="149"/>
      <c r="E62" s="152"/>
      <c r="F62" s="152"/>
      <c r="G62" s="153">
        <f>SUM(G58:G61)</f>
        <v>0</v>
      </c>
      <c r="H62" s="154"/>
      <c r="I62" s="155">
        <f>SUM(I58:I61)</f>
        <v>19.612299999999998</v>
      </c>
      <c r="J62" s="154"/>
      <c r="K62" s="155">
        <f>SUM(K58:K61)</f>
        <v>0</v>
      </c>
      <c r="Q62" s="141">
        <v>4</v>
      </c>
      <c r="BC62" s="156">
        <f>SUM(BC58:BC61)</f>
        <v>0</v>
      </c>
      <c r="BD62" s="156">
        <f>SUM(BD58:BD61)</f>
        <v>0</v>
      </c>
      <c r="BE62" s="156">
        <f>SUM(BE58:BE61)</f>
        <v>0</v>
      </c>
      <c r="BF62" s="156">
        <f>SUM(BF58:BF61)</f>
        <v>0</v>
      </c>
      <c r="BG62" s="156">
        <f>SUM(BG58:BG61)</f>
        <v>0</v>
      </c>
    </row>
    <row r="63" spans="1:59" ht="12.75">
      <c r="A63" s="137"/>
      <c r="B63" s="180"/>
      <c r="C63" s="181"/>
      <c r="D63" s="137"/>
      <c r="E63" s="182"/>
      <c r="F63" s="182"/>
      <c r="G63" s="183"/>
      <c r="H63" s="136"/>
      <c r="I63" s="184"/>
      <c r="J63" s="136"/>
      <c r="K63" s="184"/>
      <c r="Q63" s="141"/>
      <c r="BC63" s="156"/>
      <c r="BD63" s="156"/>
      <c r="BE63" s="156"/>
      <c r="BF63" s="156"/>
      <c r="BG63" s="156"/>
    </row>
    <row r="64" spans="1:59" ht="12.75">
      <c r="A64" s="137"/>
      <c r="B64" s="180"/>
      <c r="C64" s="181"/>
      <c r="D64" s="137"/>
      <c r="E64" s="182"/>
      <c r="F64" s="182"/>
      <c r="G64" s="183"/>
      <c r="H64" s="136"/>
      <c r="I64" s="184"/>
      <c r="J64" s="136"/>
      <c r="K64" s="184"/>
      <c r="Q64" s="141"/>
      <c r="BC64" s="156"/>
      <c r="BD64" s="156"/>
      <c r="BE64" s="156"/>
      <c r="BF64" s="156"/>
      <c r="BG64" s="156"/>
    </row>
    <row r="65" spans="1:17" ht="12.75">
      <c r="A65" s="134" t="s">
        <v>65</v>
      </c>
      <c r="B65" s="135" t="s">
        <v>170</v>
      </c>
      <c r="C65" s="136" t="s">
        <v>171</v>
      </c>
      <c r="D65" s="137"/>
      <c r="E65" s="138"/>
      <c r="F65" s="138"/>
      <c r="G65" s="139"/>
      <c r="H65" s="140"/>
      <c r="I65" s="140"/>
      <c r="J65" s="140"/>
      <c r="K65" s="140"/>
      <c r="Q65" s="141">
        <v>1</v>
      </c>
    </row>
    <row r="66" spans="1:59" ht="12.75" customHeight="1">
      <c r="A66" s="142">
        <v>53</v>
      </c>
      <c r="B66" s="143" t="s">
        <v>172</v>
      </c>
      <c r="C66" s="144" t="s">
        <v>173</v>
      </c>
      <c r="D66" s="145" t="s">
        <v>174</v>
      </c>
      <c r="E66" s="146">
        <v>53.235</v>
      </c>
      <c r="F66" s="146">
        <v>0</v>
      </c>
      <c r="G66" s="147">
        <f>E66*F66</f>
        <v>0</v>
      </c>
      <c r="H66" s="148">
        <v>1.1</v>
      </c>
      <c r="I66" s="148">
        <f>E66*H66</f>
        <v>58.5585</v>
      </c>
      <c r="J66" s="148">
        <v>0</v>
      </c>
      <c r="K66" s="148">
        <f>E66*J66</f>
        <v>0</v>
      </c>
      <c r="Q66" s="141">
        <v>2</v>
      </c>
      <c r="AA66" s="121">
        <v>12</v>
      </c>
      <c r="AB66" s="121">
        <v>0</v>
      </c>
      <c r="AC66" s="121">
        <v>53</v>
      </c>
      <c r="BB66" s="121">
        <v>1</v>
      </c>
      <c r="BC66" s="121">
        <f>IF(BB66=1,G66,0)</f>
        <v>0</v>
      </c>
      <c r="BD66" s="121">
        <f>IF(BB66=2,G66,0)</f>
        <v>0</v>
      </c>
      <c r="BE66" s="121">
        <f>IF(BB66=3,G66,0)</f>
        <v>0</v>
      </c>
      <c r="BF66" s="121">
        <f>IF(BB66=4,G66,0)</f>
        <v>0</v>
      </c>
      <c r="BG66" s="121">
        <f>IF(BB66=5,G66,0)</f>
        <v>0</v>
      </c>
    </row>
    <row r="67" spans="1:59" ht="12.75">
      <c r="A67" s="142">
        <v>54</v>
      </c>
      <c r="B67" s="143" t="s">
        <v>175</v>
      </c>
      <c r="C67" s="144" t="s">
        <v>176</v>
      </c>
      <c r="D67" s="145" t="s">
        <v>174</v>
      </c>
      <c r="E67" s="146">
        <v>32.846</v>
      </c>
      <c r="F67" s="146">
        <v>0</v>
      </c>
      <c r="G67" s="147">
        <f>E67*F67</f>
        <v>0</v>
      </c>
      <c r="H67" s="148">
        <v>1</v>
      </c>
      <c r="I67" s="148">
        <f>E67*H67</f>
        <v>32.846</v>
      </c>
      <c r="J67" s="148">
        <v>0</v>
      </c>
      <c r="K67" s="148">
        <f>E67*J67</f>
        <v>0</v>
      </c>
      <c r="Q67" s="141">
        <v>2</v>
      </c>
      <c r="AA67" s="121">
        <v>12</v>
      </c>
      <c r="AB67" s="121">
        <v>0</v>
      </c>
      <c r="AC67" s="121">
        <v>54</v>
      </c>
      <c r="BB67" s="121">
        <v>1</v>
      </c>
      <c r="BC67" s="121">
        <f>IF(BB67=1,G67,0)</f>
        <v>0</v>
      </c>
      <c r="BD67" s="121">
        <f>IF(BB67=2,G67,0)</f>
        <v>0</v>
      </c>
      <c r="BE67" s="121">
        <f>IF(BB67=3,G67,0)</f>
        <v>0</v>
      </c>
      <c r="BF67" s="121">
        <f>IF(BB67=4,G67,0)</f>
        <v>0</v>
      </c>
      <c r="BG67" s="121">
        <f>IF(BB67=5,G67,0)</f>
        <v>0</v>
      </c>
    </row>
    <row r="68" spans="1:59" ht="12.75">
      <c r="A68" s="142">
        <v>55</v>
      </c>
      <c r="B68" s="143" t="s">
        <v>177</v>
      </c>
      <c r="C68" s="144" t="s">
        <v>178</v>
      </c>
      <c r="D68" s="145" t="s">
        <v>73</v>
      </c>
      <c r="E68" s="146">
        <v>149.3</v>
      </c>
      <c r="F68" s="146">
        <v>0</v>
      </c>
      <c r="G68" s="147">
        <f>E68*F68</f>
        <v>0</v>
      </c>
      <c r="H68" s="148">
        <v>0.10255</v>
      </c>
      <c r="I68" s="148">
        <f>E68*H68</f>
        <v>15.310715000000002</v>
      </c>
      <c r="J68" s="148">
        <v>0</v>
      </c>
      <c r="K68" s="148">
        <f>E68*J68</f>
        <v>0</v>
      </c>
      <c r="Q68" s="141">
        <v>2</v>
      </c>
      <c r="AA68" s="121">
        <v>12</v>
      </c>
      <c r="AB68" s="121">
        <v>0</v>
      </c>
      <c r="AC68" s="121">
        <v>55</v>
      </c>
      <c r="BB68" s="121">
        <v>1</v>
      </c>
      <c r="BC68" s="121">
        <f>IF(BB68=1,G68,0)</f>
        <v>0</v>
      </c>
      <c r="BD68" s="121">
        <f>IF(BB68=2,G68,0)</f>
        <v>0</v>
      </c>
      <c r="BE68" s="121">
        <f>IF(BB68=3,G68,0)</f>
        <v>0</v>
      </c>
      <c r="BF68" s="121">
        <f>IF(BB68=4,G68,0)</f>
        <v>0</v>
      </c>
      <c r="BG68" s="121">
        <f>IF(BB68=5,G68,0)</f>
        <v>0</v>
      </c>
    </row>
    <row r="69" spans="1:59" ht="12.75">
      <c r="A69" s="142">
        <v>56</v>
      </c>
      <c r="B69" s="143" t="s">
        <v>172</v>
      </c>
      <c r="C69" s="144" t="s">
        <v>179</v>
      </c>
      <c r="D69" s="145" t="s">
        <v>174</v>
      </c>
      <c r="E69" s="146">
        <v>22.41</v>
      </c>
      <c r="F69" s="146">
        <v>0</v>
      </c>
      <c r="G69" s="147">
        <f>E69*F69</f>
        <v>0</v>
      </c>
      <c r="H69" s="148">
        <v>1.1</v>
      </c>
      <c r="I69" s="148">
        <f>E69*H69</f>
        <v>24.651000000000003</v>
      </c>
      <c r="J69" s="148">
        <v>0</v>
      </c>
      <c r="K69" s="148">
        <f>E69*J69</f>
        <v>0</v>
      </c>
      <c r="Q69" s="141">
        <v>2</v>
      </c>
      <c r="AA69" s="121">
        <v>12</v>
      </c>
      <c r="AB69" s="121">
        <v>0</v>
      </c>
      <c r="AC69" s="121">
        <v>56</v>
      </c>
      <c r="BB69" s="121">
        <v>1</v>
      </c>
      <c r="BC69" s="121">
        <f>IF(BB69=1,G69,0)</f>
        <v>0</v>
      </c>
      <c r="BD69" s="121">
        <f>IF(BB69=2,G69,0)</f>
        <v>0</v>
      </c>
      <c r="BE69" s="121">
        <f>IF(BB69=3,G69,0)</f>
        <v>0</v>
      </c>
      <c r="BF69" s="121">
        <f>IF(BB69=4,G69,0)</f>
        <v>0</v>
      </c>
      <c r="BG69" s="121">
        <f>IF(BB69=5,G69,0)</f>
        <v>0</v>
      </c>
    </row>
    <row r="70" spans="1:59" ht="12.75">
      <c r="A70" s="149"/>
      <c r="B70" s="150" t="s">
        <v>68</v>
      </c>
      <c r="C70" s="151" t="str">
        <f>CONCATENATE(B65," ",C65)</f>
        <v>5 Komunikace</v>
      </c>
      <c r="D70" s="149"/>
      <c r="E70" s="152"/>
      <c r="F70" s="152"/>
      <c r="G70" s="153">
        <f>SUM(G65:G69)</f>
        <v>0</v>
      </c>
      <c r="H70" s="154"/>
      <c r="I70" s="155">
        <f>SUM(I65:I69)</f>
        <v>131.366215</v>
      </c>
      <c r="J70" s="154"/>
      <c r="K70" s="155">
        <f>SUM(K65:K69)</f>
        <v>0</v>
      </c>
      <c r="Q70" s="141">
        <v>4</v>
      </c>
      <c r="BC70" s="156">
        <f>SUM(BC65:BC69)</f>
        <v>0</v>
      </c>
      <c r="BD70" s="156">
        <f>SUM(BD65:BD69)</f>
        <v>0</v>
      </c>
      <c r="BE70" s="156">
        <f>SUM(BE65:BE69)</f>
        <v>0</v>
      </c>
      <c r="BF70" s="156">
        <f>SUM(BF65:BF69)</f>
        <v>0</v>
      </c>
      <c r="BG70" s="156">
        <f>SUM(BG65:BG69)</f>
        <v>0</v>
      </c>
    </row>
    <row r="71" spans="1:17" ht="12.75">
      <c r="A71" s="134" t="s">
        <v>65</v>
      </c>
      <c r="B71" s="135" t="s">
        <v>180</v>
      </c>
      <c r="C71" s="136" t="s">
        <v>181</v>
      </c>
      <c r="D71" s="137"/>
      <c r="E71" s="138"/>
      <c r="F71" s="138"/>
      <c r="G71" s="139"/>
      <c r="H71" s="140"/>
      <c r="I71" s="140"/>
      <c r="J71" s="140"/>
      <c r="K71" s="140"/>
      <c r="Q71" s="141">
        <v>1</v>
      </c>
    </row>
    <row r="72" spans="1:59" ht="25.5">
      <c r="A72" s="142">
        <v>57</v>
      </c>
      <c r="B72" s="143" t="s">
        <v>182</v>
      </c>
      <c r="C72" s="144" t="s">
        <v>183</v>
      </c>
      <c r="D72" s="145" t="s">
        <v>130</v>
      </c>
      <c r="E72" s="146">
        <v>30.5</v>
      </c>
      <c r="F72" s="146">
        <v>0</v>
      </c>
      <c r="G72" s="147">
        <f aca="true" t="shared" si="16" ref="G72:G103">E72*F72</f>
        <v>0</v>
      </c>
      <c r="H72" s="148">
        <v>0</v>
      </c>
      <c r="I72" s="148">
        <f aca="true" t="shared" si="17" ref="I72:I103">E72*H72</f>
        <v>0</v>
      </c>
      <c r="J72" s="148">
        <v>0</v>
      </c>
      <c r="K72" s="148">
        <f aca="true" t="shared" si="18" ref="K72:K103">E72*J72</f>
        <v>0</v>
      </c>
      <c r="Q72" s="141">
        <v>2</v>
      </c>
      <c r="AA72" s="121">
        <v>12</v>
      </c>
      <c r="AB72" s="121">
        <v>0</v>
      </c>
      <c r="AC72" s="121">
        <v>57</v>
      </c>
      <c r="BB72" s="121">
        <v>1</v>
      </c>
      <c r="BC72" s="121">
        <f aca="true" t="shared" si="19" ref="BC72:BC103">IF(BB72=1,G72,0)</f>
        <v>0</v>
      </c>
      <c r="BD72" s="121">
        <f aca="true" t="shared" si="20" ref="BD72:BD103">IF(BB72=2,G72,0)</f>
        <v>0</v>
      </c>
      <c r="BE72" s="121">
        <f aca="true" t="shared" si="21" ref="BE72:BE103">IF(BB72=3,G72,0)</f>
        <v>0</v>
      </c>
      <c r="BF72" s="121">
        <f aca="true" t="shared" si="22" ref="BF72:BF103">IF(BB72=4,G72,0)</f>
        <v>0</v>
      </c>
      <c r="BG72" s="121">
        <f aca="true" t="shared" si="23" ref="BG72:BG103">IF(BB72=5,G72,0)</f>
        <v>0</v>
      </c>
    </row>
    <row r="73" spans="1:59" ht="12.75">
      <c r="A73" s="142">
        <v>58</v>
      </c>
      <c r="B73" s="143" t="s">
        <v>184</v>
      </c>
      <c r="C73" s="144" t="s">
        <v>185</v>
      </c>
      <c r="D73" s="145" t="s">
        <v>78</v>
      </c>
      <c r="E73" s="146">
        <v>1</v>
      </c>
      <c r="F73" s="146">
        <v>0</v>
      </c>
      <c r="G73" s="147">
        <f t="shared" si="16"/>
        <v>0</v>
      </c>
      <c r="H73" s="148">
        <v>0.00042</v>
      </c>
      <c r="I73" s="148">
        <f t="shared" si="17"/>
        <v>0.00042</v>
      </c>
      <c r="J73" s="148">
        <v>0</v>
      </c>
      <c r="K73" s="148">
        <f t="shared" si="18"/>
        <v>0</v>
      </c>
      <c r="Q73" s="141">
        <v>2</v>
      </c>
      <c r="AA73" s="121">
        <v>12</v>
      </c>
      <c r="AB73" s="121">
        <v>1</v>
      </c>
      <c r="AC73" s="121">
        <v>58</v>
      </c>
      <c r="BB73" s="121">
        <v>1</v>
      </c>
      <c r="BC73" s="121">
        <f t="shared" si="19"/>
        <v>0</v>
      </c>
      <c r="BD73" s="121">
        <f t="shared" si="20"/>
        <v>0</v>
      </c>
      <c r="BE73" s="121">
        <f t="shared" si="21"/>
        <v>0</v>
      </c>
      <c r="BF73" s="121">
        <f t="shared" si="22"/>
        <v>0</v>
      </c>
      <c r="BG73" s="121">
        <f t="shared" si="23"/>
        <v>0</v>
      </c>
    </row>
    <row r="74" spans="1:59" ht="12.75">
      <c r="A74" s="142">
        <v>59</v>
      </c>
      <c r="B74" s="143" t="s">
        <v>186</v>
      </c>
      <c r="C74" s="144" t="s">
        <v>187</v>
      </c>
      <c r="D74" s="145" t="s">
        <v>78</v>
      </c>
      <c r="E74" s="146">
        <v>1</v>
      </c>
      <c r="F74" s="146">
        <v>0</v>
      </c>
      <c r="G74" s="147">
        <f t="shared" si="16"/>
        <v>0</v>
      </c>
      <c r="H74" s="148">
        <v>0.00049</v>
      </c>
      <c r="I74" s="148">
        <f t="shared" si="17"/>
        <v>0.00049</v>
      </c>
      <c r="J74" s="148">
        <v>0</v>
      </c>
      <c r="K74" s="148">
        <f t="shared" si="18"/>
        <v>0</v>
      </c>
      <c r="Q74" s="141">
        <v>2</v>
      </c>
      <c r="AA74" s="121">
        <v>12</v>
      </c>
      <c r="AB74" s="121">
        <v>1</v>
      </c>
      <c r="AC74" s="121">
        <v>59</v>
      </c>
      <c r="BB74" s="121">
        <v>1</v>
      </c>
      <c r="BC74" s="121">
        <f t="shared" si="19"/>
        <v>0</v>
      </c>
      <c r="BD74" s="121">
        <f t="shared" si="20"/>
        <v>0</v>
      </c>
      <c r="BE74" s="121">
        <f t="shared" si="21"/>
        <v>0</v>
      </c>
      <c r="BF74" s="121">
        <f t="shared" si="22"/>
        <v>0</v>
      </c>
      <c r="BG74" s="121">
        <f t="shared" si="23"/>
        <v>0</v>
      </c>
    </row>
    <row r="75" spans="1:59" ht="12.75">
      <c r="A75" s="142">
        <v>60</v>
      </c>
      <c r="B75" s="143" t="s">
        <v>188</v>
      </c>
      <c r="C75" s="144" t="s">
        <v>189</v>
      </c>
      <c r="D75" s="145" t="s">
        <v>78</v>
      </c>
      <c r="E75" s="146">
        <v>7</v>
      </c>
      <c r="F75" s="146">
        <v>0</v>
      </c>
      <c r="G75" s="147">
        <f t="shared" si="16"/>
        <v>0</v>
      </c>
      <c r="H75" s="148">
        <v>0.0004</v>
      </c>
      <c r="I75" s="148">
        <f t="shared" si="17"/>
        <v>0.0028</v>
      </c>
      <c r="J75" s="148">
        <v>0</v>
      </c>
      <c r="K75" s="148">
        <f t="shared" si="18"/>
        <v>0</v>
      </c>
      <c r="Q75" s="141">
        <v>2</v>
      </c>
      <c r="AA75" s="121">
        <v>12</v>
      </c>
      <c r="AB75" s="121">
        <v>1</v>
      </c>
      <c r="AC75" s="121">
        <v>60</v>
      </c>
      <c r="BB75" s="121">
        <v>1</v>
      </c>
      <c r="BC75" s="121">
        <f t="shared" si="19"/>
        <v>0</v>
      </c>
      <c r="BD75" s="121">
        <f t="shared" si="20"/>
        <v>0</v>
      </c>
      <c r="BE75" s="121">
        <f t="shared" si="21"/>
        <v>0</v>
      </c>
      <c r="BF75" s="121">
        <f t="shared" si="22"/>
        <v>0</v>
      </c>
      <c r="BG75" s="121">
        <f t="shared" si="23"/>
        <v>0</v>
      </c>
    </row>
    <row r="76" spans="1:59" ht="12.75">
      <c r="A76" s="142">
        <v>61</v>
      </c>
      <c r="B76" s="143" t="s">
        <v>190</v>
      </c>
      <c r="C76" s="144" t="s">
        <v>191</v>
      </c>
      <c r="D76" s="145" t="s">
        <v>78</v>
      </c>
      <c r="E76" s="146">
        <v>7</v>
      </c>
      <c r="F76" s="146">
        <v>0</v>
      </c>
      <c r="G76" s="147">
        <f t="shared" si="16"/>
        <v>0</v>
      </c>
      <c r="H76" s="148">
        <v>0.0004</v>
      </c>
      <c r="I76" s="148">
        <f t="shared" si="17"/>
        <v>0.0028</v>
      </c>
      <c r="J76" s="148">
        <v>0</v>
      </c>
      <c r="K76" s="148">
        <f t="shared" si="18"/>
        <v>0</v>
      </c>
      <c r="Q76" s="141">
        <v>2</v>
      </c>
      <c r="AA76" s="121">
        <v>12</v>
      </c>
      <c r="AB76" s="121">
        <v>1</v>
      </c>
      <c r="AC76" s="121">
        <v>61</v>
      </c>
      <c r="BB76" s="121">
        <v>1</v>
      </c>
      <c r="BC76" s="121">
        <f t="shared" si="19"/>
        <v>0</v>
      </c>
      <c r="BD76" s="121">
        <f t="shared" si="20"/>
        <v>0</v>
      </c>
      <c r="BE76" s="121">
        <f t="shared" si="21"/>
        <v>0</v>
      </c>
      <c r="BF76" s="121">
        <f t="shared" si="22"/>
        <v>0</v>
      </c>
      <c r="BG76" s="121">
        <f t="shared" si="23"/>
        <v>0</v>
      </c>
    </row>
    <row r="77" spans="1:59" ht="12.75">
      <c r="A77" s="142">
        <v>62</v>
      </c>
      <c r="B77" s="143" t="s">
        <v>192</v>
      </c>
      <c r="C77" s="144" t="s">
        <v>193</v>
      </c>
      <c r="D77" s="145" t="s">
        <v>78</v>
      </c>
      <c r="E77" s="146">
        <v>4</v>
      </c>
      <c r="F77" s="146">
        <v>0</v>
      </c>
      <c r="G77" s="147">
        <f t="shared" si="16"/>
        <v>0</v>
      </c>
      <c r="H77" s="148">
        <v>0.00042</v>
      </c>
      <c r="I77" s="148">
        <f t="shared" si="17"/>
        <v>0.00168</v>
      </c>
      <c r="J77" s="148">
        <v>0</v>
      </c>
      <c r="K77" s="148">
        <f t="shared" si="18"/>
        <v>0</v>
      </c>
      <c r="Q77" s="141">
        <v>2</v>
      </c>
      <c r="AA77" s="121">
        <v>12</v>
      </c>
      <c r="AB77" s="121">
        <v>1</v>
      </c>
      <c r="AC77" s="121">
        <v>62</v>
      </c>
      <c r="BB77" s="121">
        <v>1</v>
      </c>
      <c r="BC77" s="121">
        <f t="shared" si="19"/>
        <v>0</v>
      </c>
      <c r="BD77" s="121">
        <f t="shared" si="20"/>
        <v>0</v>
      </c>
      <c r="BE77" s="121">
        <f t="shared" si="21"/>
        <v>0</v>
      </c>
      <c r="BF77" s="121">
        <f t="shared" si="22"/>
        <v>0</v>
      </c>
      <c r="BG77" s="121">
        <f t="shared" si="23"/>
        <v>0</v>
      </c>
    </row>
    <row r="78" spans="1:59" ht="12.75">
      <c r="A78" s="142">
        <v>63</v>
      </c>
      <c r="B78" s="143" t="s">
        <v>194</v>
      </c>
      <c r="C78" s="144" t="s">
        <v>195</v>
      </c>
      <c r="D78" s="145" t="s">
        <v>78</v>
      </c>
      <c r="E78" s="146">
        <v>1</v>
      </c>
      <c r="F78" s="146">
        <v>0</v>
      </c>
      <c r="G78" s="147">
        <f t="shared" si="16"/>
        <v>0</v>
      </c>
      <c r="H78" s="148">
        <v>0.00048</v>
      </c>
      <c r="I78" s="148">
        <f t="shared" si="17"/>
        <v>0.00048</v>
      </c>
      <c r="J78" s="148">
        <v>0</v>
      </c>
      <c r="K78" s="148">
        <f t="shared" si="18"/>
        <v>0</v>
      </c>
      <c r="Q78" s="141">
        <v>2</v>
      </c>
      <c r="AA78" s="121">
        <v>12</v>
      </c>
      <c r="AB78" s="121">
        <v>1</v>
      </c>
      <c r="AC78" s="121">
        <v>63</v>
      </c>
      <c r="BB78" s="121">
        <v>1</v>
      </c>
      <c r="BC78" s="121">
        <f t="shared" si="19"/>
        <v>0</v>
      </c>
      <c r="BD78" s="121">
        <f t="shared" si="20"/>
        <v>0</v>
      </c>
      <c r="BE78" s="121">
        <f t="shared" si="21"/>
        <v>0</v>
      </c>
      <c r="BF78" s="121">
        <f t="shared" si="22"/>
        <v>0</v>
      </c>
      <c r="BG78" s="121">
        <f t="shared" si="23"/>
        <v>0</v>
      </c>
    </row>
    <row r="79" spans="1:59" ht="12.75">
      <c r="A79" s="142">
        <v>64</v>
      </c>
      <c r="B79" s="143" t="s">
        <v>196</v>
      </c>
      <c r="C79" s="144" t="s">
        <v>197</v>
      </c>
      <c r="D79" s="145" t="s">
        <v>78</v>
      </c>
      <c r="E79" s="146">
        <v>6</v>
      </c>
      <c r="F79" s="146">
        <v>0</v>
      </c>
      <c r="G79" s="147">
        <f t="shared" si="16"/>
        <v>0</v>
      </c>
      <c r="H79" s="148">
        <v>0</v>
      </c>
      <c r="I79" s="148">
        <f t="shared" si="17"/>
        <v>0</v>
      </c>
      <c r="J79" s="148">
        <v>0</v>
      </c>
      <c r="K79" s="148">
        <f t="shared" si="18"/>
        <v>0</v>
      </c>
      <c r="Q79" s="141">
        <v>2</v>
      </c>
      <c r="AA79" s="121">
        <v>12</v>
      </c>
      <c r="AB79" s="121">
        <v>0</v>
      </c>
      <c r="AC79" s="121">
        <v>64</v>
      </c>
      <c r="BB79" s="121">
        <v>1</v>
      </c>
      <c r="BC79" s="121">
        <f t="shared" si="19"/>
        <v>0</v>
      </c>
      <c r="BD79" s="121">
        <f t="shared" si="20"/>
        <v>0</v>
      </c>
      <c r="BE79" s="121">
        <f t="shared" si="21"/>
        <v>0</v>
      </c>
      <c r="BF79" s="121">
        <f t="shared" si="22"/>
        <v>0</v>
      </c>
      <c r="BG79" s="121">
        <f t="shared" si="23"/>
        <v>0</v>
      </c>
    </row>
    <row r="80" spans="1:59" ht="12.75">
      <c r="A80" s="142">
        <v>65</v>
      </c>
      <c r="B80" s="143" t="s">
        <v>198</v>
      </c>
      <c r="C80" s="144" t="s">
        <v>199</v>
      </c>
      <c r="D80" s="145" t="s">
        <v>78</v>
      </c>
      <c r="E80" s="146">
        <v>6</v>
      </c>
      <c r="F80" s="146">
        <v>0</v>
      </c>
      <c r="G80" s="147">
        <f t="shared" si="16"/>
        <v>0</v>
      </c>
      <c r="H80" s="148">
        <v>0</v>
      </c>
      <c r="I80" s="148">
        <f t="shared" si="17"/>
        <v>0</v>
      </c>
      <c r="J80" s="148">
        <v>0</v>
      </c>
      <c r="K80" s="148">
        <f t="shared" si="18"/>
        <v>0</v>
      </c>
      <c r="Q80" s="141">
        <v>2</v>
      </c>
      <c r="AA80" s="121">
        <v>12</v>
      </c>
      <c r="AB80" s="121">
        <v>1</v>
      </c>
      <c r="AC80" s="121">
        <v>65</v>
      </c>
      <c r="BB80" s="121">
        <v>1</v>
      </c>
      <c r="BC80" s="121">
        <f t="shared" si="19"/>
        <v>0</v>
      </c>
      <c r="BD80" s="121">
        <f t="shared" si="20"/>
        <v>0</v>
      </c>
      <c r="BE80" s="121">
        <f t="shared" si="21"/>
        <v>0</v>
      </c>
      <c r="BF80" s="121">
        <f t="shared" si="22"/>
        <v>0</v>
      </c>
      <c r="BG80" s="121">
        <f t="shared" si="23"/>
        <v>0</v>
      </c>
    </row>
    <row r="81" spans="1:59" ht="12.75">
      <c r="A81" s="142">
        <v>66</v>
      </c>
      <c r="B81" s="143" t="s">
        <v>200</v>
      </c>
      <c r="C81" s="144" t="s">
        <v>201</v>
      </c>
      <c r="D81" s="145" t="s">
        <v>78</v>
      </c>
      <c r="E81" s="146">
        <v>44</v>
      </c>
      <c r="F81" s="146">
        <v>0</v>
      </c>
      <c r="G81" s="147">
        <f t="shared" si="16"/>
        <v>0</v>
      </c>
      <c r="H81" s="148">
        <v>0</v>
      </c>
      <c r="I81" s="148">
        <f t="shared" si="17"/>
        <v>0</v>
      </c>
      <c r="J81" s="148">
        <v>0</v>
      </c>
      <c r="K81" s="148">
        <f t="shared" si="18"/>
        <v>0</v>
      </c>
      <c r="Q81" s="141">
        <v>2</v>
      </c>
      <c r="AA81" s="121">
        <v>12</v>
      </c>
      <c r="AB81" s="121">
        <v>0</v>
      </c>
      <c r="AC81" s="121">
        <v>66</v>
      </c>
      <c r="BB81" s="121">
        <v>1</v>
      </c>
      <c r="BC81" s="121">
        <f t="shared" si="19"/>
        <v>0</v>
      </c>
      <c r="BD81" s="121">
        <f t="shared" si="20"/>
        <v>0</v>
      </c>
      <c r="BE81" s="121">
        <f t="shared" si="21"/>
        <v>0</v>
      </c>
      <c r="BF81" s="121">
        <f t="shared" si="22"/>
        <v>0</v>
      </c>
      <c r="BG81" s="121">
        <f t="shared" si="23"/>
        <v>0</v>
      </c>
    </row>
    <row r="82" spans="1:59" ht="12.75">
      <c r="A82" s="142">
        <v>67</v>
      </c>
      <c r="B82" s="143" t="s">
        <v>202</v>
      </c>
      <c r="C82" s="144" t="s">
        <v>203</v>
      </c>
      <c r="D82" s="145" t="s">
        <v>78</v>
      </c>
      <c r="E82" s="146">
        <v>44</v>
      </c>
      <c r="F82" s="146">
        <v>0</v>
      </c>
      <c r="G82" s="147">
        <f t="shared" si="16"/>
        <v>0</v>
      </c>
      <c r="H82" s="148">
        <v>0</v>
      </c>
      <c r="I82" s="148">
        <f t="shared" si="17"/>
        <v>0</v>
      </c>
      <c r="J82" s="148">
        <v>0</v>
      </c>
      <c r="K82" s="148">
        <f t="shared" si="18"/>
        <v>0</v>
      </c>
      <c r="Q82" s="141">
        <v>2</v>
      </c>
      <c r="AA82" s="121">
        <v>12</v>
      </c>
      <c r="AB82" s="121">
        <v>1</v>
      </c>
      <c r="AC82" s="121">
        <v>67</v>
      </c>
      <c r="BB82" s="121">
        <v>1</v>
      </c>
      <c r="BC82" s="121">
        <f t="shared" si="19"/>
        <v>0</v>
      </c>
      <c r="BD82" s="121">
        <f t="shared" si="20"/>
        <v>0</v>
      </c>
      <c r="BE82" s="121">
        <f t="shared" si="21"/>
        <v>0</v>
      </c>
      <c r="BF82" s="121">
        <f t="shared" si="22"/>
        <v>0</v>
      </c>
      <c r="BG82" s="121">
        <f t="shared" si="23"/>
        <v>0</v>
      </c>
    </row>
    <row r="83" spans="1:59" ht="25.5">
      <c r="A83" s="142">
        <v>68</v>
      </c>
      <c r="B83" s="143" t="s">
        <v>204</v>
      </c>
      <c r="C83" s="144" t="s">
        <v>205</v>
      </c>
      <c r="D83" s="145" t="s">
        <v>130</v>
      </c>
      <c r="E83" s="146">
        <v>40</v>
      </c>
      <c r="F83" s="146">
        <v>0</v>
      </c>
      <c r="G83" s="147">
        <f t="shared" si="16"/>
        <v>0</v>
      </c>
      <c r="H83" s="148">
        <v>0.0002</v>
      </c>
      <c r="I83" s="148">
        <f t="shared" si="17"/>
        <v>0.008</v>
      </c>
      <c r="J83" s="148">
        <v>0</v>
      </c>
      <c r="K83" s="148">
        <f t="shared" si="18"/>
        <v>0</v>
      </c>
      <c r="Q83" s="141">
        <v>2</v>
      </c>
      <c r="AA83" s="121">
        <v>12</v>
      </c>
      <c r="AB83" s="121">
        <v>0</v>
      </c>
      <c r="AC83" s="121">
        <v>68</v>
      </c>
      <c r="BB83" s="121">
        <v>1</v>
      </c>
      <c r="BC83" s="121">
        <f t="shared" si="19"/>
        <v>0</v>
      </c>
      <c r="BD83" s="121">
        <f t="shared" si="20"/>
        <v>0</v>
      </c>
      <c r="BE83" s="121">
        <f t="shared" si="21"/>
        <v>0</v>
      </c>
      <c r="BF83" s="121">
        <f t="shared" si="22"/>
        <v>0</v>
      </c>
      <c r="BG83" s="121">
        <f t="shared" si="23"/>
        <v>0</v>
      </c>
    </row>
    <row r="84" spans="1:59" ht="12.75">
      <c r="A84" s="142">
        <v>69</v>
      </c>
      <c r="B84" s="143" t="s">
        <v>206</v>
      </c>
      <c r="C84" s="144" t="s">
        <v>207</v>
      </c>
      <c r="D84" s="145" t="s">
        <v>78</v>
      </c>
      <c r="E84" s="146">
        <v>2</v>
      </c>
      <c r="F84" s="146">
        <v>0</v>
      </c>
      <c r="G84" s="147">
        <f t="shared" si="16"/>
        <v>0</v>
      </c>
      <c r="H84" s="148">
        <v>0.00021</v>
      </c>
      <c r="I84" s="148">
        <f t="shared" si="17"/>
        <v>0.00042</v>
      </c>
      <c r="J84" s="148">
        <v>0</v>
      </c>
      <c r="K84" s="148">
        <f t="shared" si="18"/>
        <v>0</v>
      </c>
      <c r="Q84" s="141">
        <v>2</v>
      </c>
      <c r="AA84" s="121">
        <v>12</v>
      </c>
      <c r="AB84" s="121">
        <v>0</v>
      </c>
      <c r="AC84" s="121">
        <v>69</v>
      </c>
      <c r="BB84" s="121">
        <v>1</v>
      </c>
      <c r="BC84" s="121">
        <f t="shared" si="19"/>
        <v>0</v>
      </c>
      <c r="BD84" s="121">
        <f t="shared" si="20"/>
        <v>0</v>
      </c>
      <c r="BE84" s="121">
        <f t="shared" si="21"/>
        <v>0</v>
      </c>
      <c r="BF84" s="121">
        <f t="shared" si="22"/>
        <v>0</v>
      </c>
      <c r="BG84" s="121">
        <f t="shared" si="23"/>
        <v>0</v>
      </c>
    </row>
    <row r="85" spans="1:59" ht="12.75">
      <c r="A85" s="142">
        <v>70</v>
      </c>
      <c r="B85" s="143" t="s">
        <v>208</v>
      </c>
      <c r="C85" s="144" t="s">
        <v>209</v>
      </c>
      <c r="D85" s="145" t="s">
        <v>78</v>
      </c>
      <c r="E85" s="146">
        <v>2</v>
      </c>
      <c r="F85" s="146">
        <v>0</v>
      </c>
      <c r="G85" s="147">
        <f t="shared" si="16"/>
        <v>0</v>
      </c>
      <c r="H85" s="148">
        <v>0.0105</v>
      </c>
      <c r="I85" s="148">
        <f t="shared" si="17"/>
        <v>0.021</v>
      </c>
      <c r="J85" s="148">
        <v>0</v>
      </c>
      <c r="K85" s="148">
        <f t="shared" si="18"/>
        <v>0</v>
      </c>
      <c r="Q85" s="141">
        <v>2</v>
      </c>
      <c r="AA85" s="121">
        <v>12</v>
      </c>
      <c r="AB85" s="121">
        <v>1</v>
      </c>
      <c r="AC85" s="121">
        <v>70</v>
      </c>
      <c r="BB85" s="121">
        <v>1</v>
      </c>
      <c r="BC85" s="121">
        <f t="shared" si="19"/>
        <v>0</v>
      </c>
      <c r="BD85" s="121">
        <f t="shared" si="20"/>
        <v>0</v>
      </c>
      <c r="BE85" s="121">
        <f t="shared" si="21"/>
        <v>0</v>
      </c>
      <c r="BF85" s="121">
        <f t="shared" si="22"/>
        <v>0</v>
      </c>
      <c r="BG85" s="121">
        <f t="shared" si="23"/>
        <v>0</v>
      </c>
    </row>
    <row r="86" spans="1:59" ht="12.75">
      <c r="A86" s="142">
        <v>71</v>
      </c>
      <c r="B86" s="143" t="s">
        <v>210</v>
      </c>
      <c r="C86" s="144" t="s">
        <v>211</v>
      </c>
      <c r="D86" s="145" t="s">
        <v>78</v>
      </c>
      <c r="E86" s="146">
        <v>7</v>
      </c>
      <c r="F86" s="146">
        <v>0</v>
      </c>
      <c r="G86" s="147">
        <f t="shared" si="16"/>
        <v>0</v>
      </c>
      <c r="H86" s="148">
        <v>0.00022</v>
      </c>
      <c r="I86" s="148">
        <f t="shared" si="17"/>
        <v>0.0015400000000000001</v>
      </c>
      <c r="J86" s="148">
        <v>0</v>
      </c>
      <c r="K86" s="148">
        <f t="shared" si="18"/>
        <v>0</v>
      </c>
      <c r="Q86" s="141">
        <v>2</v>
      </c>
      <c r="AA86" s="121">
        <v>12</v>
      </c>
      <c r="AB86" s="121">
        <v>0</v>
      </c>
      <c r="AC86" s="121">
        <v>71</v>
      </c>
      <c r="BB86" s="121">
        <v>1</v>
      </c>
      <c r="BC86" s="121">
        <f t="shared" si="19"/>
        <v>0</v>
      </c>
      <c r="BD86" s="121">
        <f t="shared" si="20"/>
        <v>0</v>
      </c>
      <c r="BE86" s="121">
        <f t="shared" si="21"/>
        <v>0</v>
      </c>
      <c r="BF86" s="121">
        <f t="shared" si="22"/>
        <v>0</v>
      </c>
      <c r="BG86" s="121">
        <f t="shared" si="23"/>
        <v>0</v>
      </c>
    </row>
    <row r="87" spans="1:59" ht="12.75">
      <c r="A87" s="142">
        <v>72</v>
      </c>
      <c r="B87" s="143" t="s">
        <v>212</v>
      </c>
      <c r="C87" s="144" t="s">
        <v>213</v>
      </c>
      <c r="D87" s="145" t="s">
        <v>78</v>
      </c>
      <c r="E87" s="146">
        <v>1</v>
      </c>
      <c r="F87" s="146">
        <v>0</v>
      </c>
      <c r="G87" s="147">
        <f t="shared" si="16"/>
        <v>0</v>
      </c>
      <c r="H87" s="148">
        <v>0.0175</v>
      </c>
      <c r="I87" s="148">
        <f t="shared" si="17"/>
        <v>0.0175</v>
      </c>
      <c r="J87" s="148">
        <v>0</v>
      </c>
      <c r="K87" s="148">
        <f t="shared" si="18"/>
        <v>0</v>
      </c>
      <c r="Q87" s="141">
        <v>2</v>
      </c>
      <c r="AA87" s="121">
        <v>12</v>
      </c>
      <c r="AB87" s="121">
        <v>1</v>
      </c>
      <c r="AC87" s="121">
        <v>72</v>
      </c>
      <c r="BB87" s="121">
        <v>1</v>
      </c>
      <c r="BC87" s="121">
        <f t="shared" si="19"/>
        <v>0</v>
      </c>
      <c r="BD87" s="121">
        <f t="shared" si="20"/>
        <v>0</v>
      </c>
      <c r="BE87" s="121">
        <f t="shared" si="21"/>
        <v>0</v>
      </c>
      <c r="BF87" s="121">
        <f t="shared" si="22"/>
        <v>0</v>
      </c>
      <c r="BG87" s="121">
        <f t="shared" si="23"/>
        <v>0</v>
      </c>
    </row>
    <row r="88" spans="1:59" ht="12.75">
      <c r="A88" s="142">
        <v>73</v>
      </c>
      <c r="B88" s="143" t="s">
        <v>214</v>
      </c>
      <c r="C88" s="144" t="s">
        <v>215</v>
      </c>
      <c r="D88" s="145" t="s">
        <v>78</v>
      </c>
      <c r="E88" s="146">
        <v>6</v>
      </c>
      <c r="F88" s="146">
        <v>0</v>
      </c>
      <c r="G88" s="147">
        <f t="shared" si="16"/>
        <v>0</v>
      </c>
      <c r="H88" s="148">
        <v>0.0165</v>
      </c>
      <c r="I88" s="148">
        <f t="shared" si="17"/>
        <v>0.099</v>
      </c>
      <c r="J88" s="148">
        <v>0</v>
      </c>
      <c r="K88" s="148">
        <f t="shared" si="18"/>
        <v>0</v>
      </c>
      <c r="Q88" s="141">
        <v>2</v>
      </c>
      <c r="AA88" s="121">
        <v>12</v>
      </c>
      <c r="AB88" s="121">
        <v>1</v>
      </c>
      <c r="AC88" s="121">
        <v>73</v>
      </c>
      <c r="BB88" s="121">
        <v>1</v>
      </c>
      <c r="BC88" s="121">
        <f t="shared" si="19"/>
        <v>0</v>
      </c>
      <c r="BD88" s="121">
        <f t="shared" si="20"/>
        <v>0</v>
      </c>
      <c r="BE88" s="121">
        <f t="shared" si="21"/>
        <v>0</v>
      </c>
      <c r="BF88" s="121">
        <f t="shared" si="22"/>
        <v>0</v>
      </c>
      <c r="BG88" s="121">
        <f t="shared" si="23"/>
        <v>0</v>
      </c>
    </row>
    <row r="89" spans="1:59" ht="12.75">
      <c r="A89" s="142">
        <v>74</v>
      </c>
      <c r="B89" s="143" t="s">
        <v>216</v>
      </c>
      <c r="C89" s="144" t="s">
        <v>217</v>
      </c>
      <c r="D89" s="145" t="s">
        <v>78</v>
      </c>
      <c r="E89" s="146">
        <v>4</v>
      </c>
      <c r="F89" s="146">
        <v>0</v>
      </c>
      <c r="G89" s="147">
        <f t="shared" si="16"/>
        <v>0</v>
      </c>
      <c r="H89" s="148">
        <v>0.00041</v>
      </c>
      <c r="I89" s="148">
        <f t="shared" si="17"/>
        <v>0.00164</v>
      </c>
      <c r="J89" s="148">
        <v>0</v>
      </c>
      <c r="K89" s="148">
        <f t="shared" si="18"/>
        <v>0</v>
      </c>
      <c r="Q89" s="141">
        <v>2</v>
      </c>
      <c r="AA89" s="121">
        <v>12</v>
      </c>
      <c r="AB89" s="121">
        <v>0</v>
      </c>
      <c r="AC89" s="121">
        <v>74</v>
      </c>
      <c r="BB89" s="121">
        <v>1</v>
      </c>
      <c r="BC89" s="121">
        <f t="shared" si="19"/>
        <v>0</v>
      </c>
      <c r="BD89" s="121">
        <f t="shared" si="20"/>
        <v>0</v>
      </c>
      <c r="BE89" s="121">
        <f t="shared" si="21"/>
        <v>0</v>
      </c>
      <c r="BF89" s="121">
        <f t="shared" si="22"/>
        <v>0</v>
      </c>
      <c r="BG89" s="121">
        <f t="shared" si="23"/>
        <v>0</v>
      </c>
    </row>
    <row r="90" spans="1:59" ht="12.75">
      <c r="A90" s="142">
        <v>75</v>
      </c>
      <c r="B90" s="143" t="s">
        <v>218</v>
      </c>
      <c r="C90" s="144" t="s">
        <v>219</v>
      </c>
      <c r="D90" s="145" t="s">
        <v>78</v>
      </c>
      <c r="E90" s="146">
        <v>4</v>
      </c>
      <c r="F90" s="146">
        <v>0</v>
      </c>
      <c r="G90" s="147">
        <f t="shared" si="16"/>
        <v>0</v>
      </c>
      <c r="H90" s="148">
        <v>0.022</v>
      </c>
      <c r="I90" s="148">
        <f t="shared" si="17"/>
        <v>0.088</v>
      </c>
      <c r="J90" s="148">
        <v>0</v>
      </c>
      <c r="K90" s="148">
        <f t="shared" si="18"/>
        <v>0</v>
      </c>
      <c r="Q90" s="141">
        <v>2</v>
      </c>
      <c r="AA90" s="121">
        <v>12</v>
      </c>
      <c r="AB90" s="121">
        <v>1</v>
      </c>
      <c r="AC90" s="121">
        <v>75</v>
      </c>
      <c r="BB90" s="121">
        <v>1</v>
      </c>
      <c r="BC90" s="121">
        <f t="shared" si="19"/>
        <v>0</v>
      </c>
      <c r="BD90" s="121">
        <f t="shared" si="20"/>
        <v>0</v>
      </c>
      <c r="BE90" s="121">
        <f t="shared" si="21"/>
        <v>0</v>
      </c>
      <c r="BF90" s="121">
        <f t="shared" si="22"/>
        <v>0</v>
      </c>
      <c r="BG90" s="121">
        <f t="shared" si="23"/>
        <v>0</v>
      </c>
    </row>
    <row r="91" spans="1:59" ht="12.75">
      <c r="A91" s="142">
        <v>76</v>
      </c>
      <c r="B91" s="143" t="s">
        <v>220</v>
      </c>
      <c r="C91" s="144" t="s">
        <v>221</v>
      </c>
      <c r="D91" s="145" t="s">
        <v>78</v>
      </c>
      <c r="E91" s="146">
        <v>12</v>
      </c>
      <c r="F91" s="146">
        <v>0</v>
      </c>
      <c r="G91" s="147">
        <f t="shared" si="16"/>
        <v>0</v>
      </c>
      <c r="H91" s="148">
        <v>0.0073</v>
      </c>
      <c r="I91" s="148">
        <f t="shared" si="17"/>
        <v>0.0876</v>
      </c>
      <c r="J91" s="148">
        <v>0</v>
      </c>
      <c r="K91" s="148">
        <f t="shared" si="18"/>
        <v>0</v>
      </c>
      <c r="Q91" s="141">
        <v>2</v>
      </c>
      <c r="AA91" s="121">
        <v>12</v>
      </c>
      <c r="AB91" s="121">
        <v>1</v>
      </c>
      <c r="AC91" s="121">
        <v>76</v>
      </c>
      <c r="BB91" s="121">
        <v>1</v>
      </c>
      <c r="BC91" s="121">
        <f t="shared" si="19"/>
        <v>0</v>
      </c>
      <c r="BD91" s="121">
        <f t="shared" si="20"/>
        <v>0</v>
      </c>
      <c r="BE91" s="121">
        <f t="shared" si="21"/>
        <v>0</v>
      </c>
      <c r="BF91" s="121">
        <f t="shared" si="22"/>
        <v>0</v>
      </c>
      <c r="BG91" s="121">
        <f t="shared" si="23"/>
        <v>0</v>
      </c>
    </row>
    <row r="92" spans="1:59" ht="12.75">
      <c r="A92" s="142">
        <v>77</v>
      </c>
      <c r="B92" s="143" t="s">
        <v>222</v>
      </c>
      <c r="C92" s="144" t="s">
        <v>223</v>
      </c>
      <c r="D92" s="145" t="s">
        <v>78</v>
      </c>
      <c r="E92" s="146">
        <v>1</v>
      </c>
      <c r="F92" s="146">
        <v>0</v>
      </c>
      <c r="G92" s="147">
        <f t="shared" si="16"/>
        <v>0</v>
      </c>
      <c r="H92" s="148">
        <v>0.0094</v>
      </c>
      <c r="I92" s="148">
        <f t="shared" si="17"/>
        <v>0.0094</v>
      </c>
      <c r="J92" s="148">
        <v>0</v>
      </c>
      <c r="K92" s="148">
        <f t="shared" si="18"/>
        <v>0</v>
      </c>
      <c r="Q92" s="141">
        <v>2</v>
      </c>
      <c r="AA92" s="121">
        <v>12</v>
      </c>
      <c r="AB92" s="121">
        <v>1</v>
      </c>
      <c r="AC92" s="121">
        <v>77</v>
      </c>
      <c r="BB92" s="121">
        <v>1</v>
      </c>
      <c r="BC92" s="121">
        <f t="shared" si="19"/>
        <v>0</v>
      </c>
      <c r="BD92" s="121">
        <f t="shared" si="20"/>
        <v>0</v>
      </c>
      <c r="BE92" s="121">
        <f t="shared" si="21"/>
        <v>0</v>
      </c>
      <c r="BF92" s="121">
        <f t="shared" si="22"/>
        <v>0</v>
      </c>
      <c r="BG92" s="121">
        <f t="shared" si="23"/>
        <v>0</v>
      </c>
    </row>
    <row r="93" spans="1:59" ht="12.75">
      <c r="A93" s="142">
        <v>78</v>
      </c>
      <c r="B93" s="143" t="s">
        <v>224</v>
      </c>
      <c r="C93" s="144" t="s">
        <v>225</v>
      </c>
      <c r="D93" s="145" t="s">
        <v>78</v>
      </c>
      <c r="E93" s="146">
        <v>13</v>
      </c>
      <c r="F93" s="146">
        <v>0</v>
      </c>
      <c r="G93" s="147">
        <f t="shared" si="16"/>
        <v>0</v>
      </c>
      <c r="H93" s="148">
        <v>0.11178</v>
      </c>
      <c r="I93" s="148">
        <f t="shared" si="17"/>
        <v>1.45314</v>
      </c>
      <c r="J93" s="148">
        <v>0</v>
      </c>
      <c r="K93" s="148">
        <f t="shared" si="18"/>
        <v>0</v>
      </c>
      <c r="Q93" s="141">
        <v>2</v>
      </c>
      <c r="AA93" s="121">
        <v>12</v>
      </c>
      <c r="AB93" s="121">
        <v>0</v>
      </c>
      <c r="AC93" s="121">
        <v>78</v>
      </c>
      <c r="BB93" s="121">
        <v>1</v>
      </c>
      <c r="BC93" s="121">
        <f t="shared" si="19"/>
        <v>0</v>
      </c>
      <c r="BD93" s="121">
        <f t="shared" si="20"/>
        <v>0</v>
      </c>
      <c r="BE93" s="121">
        <f t="shared" si="21"/>
        <v>0</v>
      </c>
      <c r="BF93" s="121">
        <f t="shared" si="22"/>
        <v>0</v>
      </c>
      <c r="BG93" s="121">
        <f t="shared" si="23"/>
        <v>0</v>
      </c>
    </row>
    <row r="94" spans="1:59" ht="12.75">
      <c r="A94" s="142">
        <v>79</v>
      </c>
      <c r="B94" s="143" t="s">
        <v>226</v>
      </c>
      <c r="C94" s="144" t="s">
        <v>227</v>
      </c>
      <c r="D94" s="145" t="s">
        <v>78</v>
      </c>
      <c r="E94" s="146">
        <v>13</v>
      </c>
      <c r="F94" s="146">
        <v>0</v>
      </c>
      <c r="G94" s="147">
        <f t="shared" si="16"/>
        <v>0</v>
      </c>
      <c r="H94" s="148">
        <v>0.00113</v>
      </c>
      <c r="I94" s="148">
        <f t="shared" si="17"/>
        <v>0.014689999999999998</v>
      </c>
      <c r="J94" s="148">
        <v>0</v>
      </c>
      <c r="K94" s="148">
        <f t="shared" si="18"/>
        <v>0</v>
      </c>
      <c r="Q94" s="141">
        <v>2</v>
      </c>
      <c r="AA94" s="121">
        <v>12</v>
      </c>
      <c r="AB94" s="121">
        <v>0</v>
      </c>
      <c r="AC94" s="121">
        <v>79</v>
      </c>
      <c r="BB94" s="121">
        <v>1</v>
      </c>
      <c r="BC94" s="121">
        <f t="shared" si="19"/>
        <v>0</v>
      </c>
      <c r="BD94" s="121">
        <f t="shared" si="20"/>
        <v>0</v>
      </c>
      <c r="BE94" s="121">
        <f t="shared" si="21"/>
        <v>0</v>
      </c>
      <c r="BF94" s="121">
        <f t="shared" si="22"/>
        <v>0</v>
      </c>
      <c r="BG94" s="121">
        <f t="shared" si="23"/>
        <v>0</v>
      </c>
    </row>
    <row r="95" spans="1:59" ht="12.75">
      <c r="A95" s="142">
        <v>80</v>
      </c>
      <c r="B95" s="143" t="s">
        <v>228</v>
      </c>
      <c r="C95" s="144" t="s">
        <v>229</v>
      </c>
      <c r="D95" s="145" t="s">
        <v>78</v>
      </c>
      <c r="E95" s="146">
        <v>13</v>
      </c>
      <c r="F95" s="146">
        <v>0</v>
      </c>
      <c r="G95" s="147">
        <f t="shared" si="16"/>
        <v>0</v>
      </c>
      <c r="H95" s="148">
        <v>0.00065</v>
      </c>
      <c r="I95" s="148">
        <f t="shared" si="17"/>
        <v>0.00845</v>
      </c>
      <c r="J95" s="148">
        <v>0</v>
      </c>
      <c r="K95" s="148">
        <f t="shared" si="18"/>
        <v>0</v>
      </c>
      <c r="Q95" s="141">
        <v>2</v>
      </c>
      <c r="AA95" s="121">
        <v>12</v>
      </c>
      <c r="AB95" s="121">
        <v>0</v>
      </c>
      <c r="AC95" s="121">
        <v>80</v>
      </c>
      <c r="BB95" s="121">
        <v>1</v>
      </c>
      <c r="BC95" s="121">
        <f t="shared" si="19"/>
        <v>0</v>
      </c>
      <c r="BD95" s="121">
        <f t="shared" si="20"/>
        <v>0</v>
      </c>
      <c r="BE95" s="121">
        <f t="shared" si="21"/>
        <v>0</v>
      </c>
      <c r="BF95" s="121">
        <f t="shared" si="22"/>
        <v>0</v>
      </c>
      <c r="BG95" s="121">
        <f t="shared" si="23"/>
        <v>0</v>
      </c>
    </row>
    <row r="96" spans="1:59" ht="12.75">
      <c r="A96" s="142">
        <v>81</v>
      </c>
      <c r="B96" s="143" t="s">
        <v>230</v>
      </c>
      <c r="C96" s="144" t="s">
        <v>231</v>
      </c>
      <c r="D96" s="145" t="s">
        <v>78</v>
      </c>
      <c r="E96" s="146">
        <v>7</v>
      </c>
      <c r="F96" s="146">
        <v>0</v>
      </c>
      <c r="G96" s="147">
        <f t="shared" si="16"/>
        <v>0</v>
      </c>
      <c r="H96" s="148">
        <v>0.00011</v>
      </c>
      <c r="I96" s="148">
        <f t="shared" si="17"/>
        <v>0.0007700000000000001</v>
      </c>
      <c r="J96" s="148">
        <v>0</v>
      </c>
      <c r="K96" s="148">
        <f t="shared" si="18"/>
        <v>0</v>
      </c>
      <c r="Q96" s="141">
        <v>2</v>
      </c>
      <c r="AA96" s="121">
        <v>12</v>
      </c>
      <c r="AB96" s="121">
        <v>0</v>
      </c>
      <c r="AC96" s="121">
        <v>81</v>
      </c>
      <c r="BB96" s="121">
        <v>1</v>
      </c>
      <c r="BC96" s="121">
        <f t="shared" si="19"/>
        <v>0</v>
      </c>
      <c r="BD96" s="121">
        <f t="shared" si="20"/>
        <v>0</v>
      </c>
      <c r="BE96" s="121">
        <f t="shared" si="21"/>
        <v>0</v>
      </c>
      <c r="BF96" s="121">
        <f t="shared" si="22"/>
        <v>0</v>
      </c>
      <c r="BG96" s="121">
        <f t="shared" si="23"/>
        <v>0</v>
      </c>
    </row>
    <row r="97" spans="1:59" ht="12.75">
      <c r="A97" s="142">
        <v>82</v>
      </c>
      <c r="B97" s="143" t="s">
        <v>232</v>
      </c>
      <c r="C97" s="144" t="s">
        <v>233</v>
      </c>
      <c r="D97" s="145" t="s">
        <v>78</v>
      </c>
      <c r="E97" s="146">
        <v>7</v>
      </c>
      <c r="F97" s="146">
        <v>0</v>
      </c>
      <c r="G97" s="147">
        <f t="shared" si="16"/>
        <v>0</v>
      </c>
      <c r="H97" s="148">
        <v>0.0395</v>
      </c>
      <c r="I97" s="148">
        <f t="shared" si="17"/>
        <v>0.2765</v>
      </c>
      <c r="J97" s="148">
        <v>0</v>
      </c>
      <c r="K97" s="148">
        <f t="shared" si="18"/>
        <v>0</v>
      </c>
      <c r="Q97" s="141">
        <v>2</v>
      </c>
      <c r="AA97" s="121">
        <v>12</v>
      </c>
      <c r="AB97" s="121">
        <v>0</v>
      </c>
      <c r="AC97" s="121">
        <v>82</v>
      </c>
      <c r="BB97" s="121">
        <v>1</v>
      </c>
      <c r="BC97" s="121">
        <f t="shared" si="19"/>
        <v>0</v>
      </c>
      <c r="BD97" s="121">
        <f t="shared" si="20"/>
        <v>0</v>
      </c>
      <c r="BE97" s="121">
        <f t="shared" si="21"/>
        <v>0</v>
      </c>
      <c r="BF97" s="121">
        <f t="shared" si="22"/>
        <v>0</v>
      </c>
      <c r="BG97" s="121">
        <f t="shared" si="23"/>
        <v>0</v>
      </c>
    </row>
    <row r="98" spans="1:59" ht="12.75">
      <c r="A98" s="142">
        <v>83</v>
      </c>
      <c r="B98" s="143" t="s">
        <v>234</v>
      </c>
      <c r="C98" s="144" t="s">
        <v>235</v>
      </c>
      <c r="D98" s="145" t="s">
        <v>78</v>
      </c>
      <c r="E98" s="146">
        <v>3</v>
      </c>
      <c r="F98" s="146">
        <v>0</v>
      </c>
      <c r="G98" s="147">
        <f t="shared" si="16"/>
        <v>0</v>
      </c>
      <c r="H98" s="148">
        <v>0.00079</v>
      </c>
      <c r="I98" s="148">
        <f t="shared" si="17"/>
        <v>0.00237</v>
      </c>
      <c r="J98" s="148">
        <v>0</v>
      </c>
      <c r="K98" s="148">
        <f t="shared" si="18"/>
        <v>0</v>
      </c>
      <c r="Q98" s="141">
        <v>2</v>
      </c>
      <c r="AA98" s="121">
        <v>12</v>
      </c>
      <c r="AB98" s="121">
        <v>0</v>
      </c>
      <c r="AC98" s="121">
        <v>83</v>
      </c>
      <c r="BB98" s="121">
        <v>1</v>
      </c>
      <c r="BC98" s="121">
        <f t="shared" si="19"/>
        <v>0</v>
      </c>
      <c r="BD98" s="121">
        <f t="shared" si="20"/>
        <v>0</v>
      </c>
      <c r="BE98" s="121">
        <f t="shared" si="21"/>
        <v>0</v>
      </c>
      <c r="BF98" s="121">
        <f t="shared" si="22"/>
        <v>0</v>
      </c>
      <c r="BG98" s="121">
        <f t="shared" si="23"/>
        <v>0</v>
      </c>
    </row>
    <row r="99" spans="1:59" ht="12.75">
      <c r="A99" s="142">
        <v>84</v>
      </c>
      <c r="B99" s="143" t="s">
        <v>236</v>
      </c>
      <c r="C99" s="144" t="s">
        <v>237</v>
      </c>
      <c r="D99" s="145" t="s">
        <v>78</v>
      </c>
      <c r="E99" s="146">
        <v>3</v>
      </c>
      <c r="F99" s="146">
        <v>0</v>
      </c>
      <c r="G99" s="147">
        <f t="shared" si="16"/>
        <v>0</v>
      </c>
      <c r="H99" s="148">
        <v>0.031</v>
      </c>
      <c r="I99" s="148">
        <f t="shared" si="17"/>
        <v>0.093</v>
      </c>
      <c r="J99" s="148">
        <v>0</v>
      </c>
      <c r="K99" s="148">
        <f t="shared" si="18"/>
        <v>0</v>
      </c>
      <c r="Q99" s="141">
        <v>2</v>
      </c>
      <c r="AA99" s="121">
        <v>12</v>
      </c>
      <c r="AB99" s="121">
        <v>0</v>
      </c>
      <c r="AC99" s="121">
        <v>84</v>
      </c>
      <c r="BB99" s="121">
        <v>1</v>
      </c>
      <c r="BC99" s="121">
        <f t="shared" si="19"/>
        <v>0</v>
      </c>
      <c r="BD99" s="121">
        <f t="shared" si="20"/>
        <v>0</v>
      </c>
      <c r="BE99" s="121">
        <f t="shared" si="21"/>
        <v>0</v>
      </c>
      <c r="BF99" s="121">
        <f t="shared" si="22"/>
        <v>0</v>
      </c>
      <c r="BG99" s="121">
        <f t="shared" si="23"/>
        <v>0</v>
      </c>
    </row>
    <row r="100" spans="1:59" ht="25.5">
      <c r="A100" s="142">
        <v>85</v>
      </c>
      <c r="B100" s="143" t="s">
        <v>238</v>
      </c>
      <c r="C100" s="144" t="s">
        <v>239</v>
      </c>
      <c r="D100" s="145" t="s">
        <v>78</v>
      </c>
      <c r="E100" s="146">
        <v>10</v>
      </c>
      <c r="F100" s="146">
        <v>0</v>
      </c>
      <c r="G100" s="147">
        <f t="shared" si="16"/>
        <v>0</v>
      </c>
      <c r="H100" s="148">
        <v>0.29823</v>
      </c>
      <c r="I100" s="148">
        <f t="shared" si="17"/>
        <v>2.9823</v>
      </c>
      <c r="J100" s="148">
        <v>0</v>
      </c>
      <c r="K100" s="148">
        <f t="shared" si="18"/>
        <v>0</v>
      </c>
      <c r="Q100" s="141">
        <v>2</v>
      </c>
      <c r="AA100" s="121">
        <v>12</v>
      </c>
      <c r="AB100" s="121">
        <v>0</v>
      </c>
      <c r="AC100" s="121">
        <v>85</v>
      </c>
      <c r="BB100" s="121">
        <v>1</v>
      </c>
      <c r="BC100" s="121">
        <f t="shared" si="19"/>
        <v>0</v>
      </c>
      <c r="BD100" s="121">
        <f t="shared" si="20"/>
        <v>0</v>
      </c>
      <c r="BE100" s="121">
        <f t="shared" si="21"/>
        <v>0</v>
      </c>
      <c r="BF100" s="121">
        <f t="shared" si="22"/>
        <v>0</v>
      </c>
      <c r="BG100" s="121">
        <f t="shared" si="23"/>
        <v>0</v>
      </c>
    </row>
    <row r="101" spans="1:59" ht="12.75">
      <c r="A101" s="142">
        <v>86</v>
      </c>
      <c r="B101" s="143" t="s">
        <v>240</v>
      </c>
      <c r="C101" s="144" t="s">
        <v>241</v>
      </c>
      <c r="D101" s="145" t="s">
        <v>78</v>
      </c>
      <c r="E101" s="146">
        <v>10</v>
      </c>
      <c r="F101" s="146">
        <v>0</v>
      </c>
      <c r="G101" s="147">
        <f t="shared" si="16"/>
        <v>0</v>
      </c>
      <c r="H101" s="148">
        <v>0.032</v>
      </c>
      <c r="I101" s="148">
        <f t="shared" si="17"/>
        <v>0.32</v>
      </c>
      <c r="J101" s="148">
        <v>0</v>
      </c>
      <c r="K101" s="148">
        <f t="shared" si="18"/>
        <v>0</v>
      </c>
      <c r="Q101" s="141">
        <v>2</v>
      </c>
      <c r="AA101" s="121">
        <v>12</v>
      </c>
      <c r="AB101" s="121">
        <v>0</v>
      </c>
      <c r="AC101" s="121">
        <v>86</v>
      </c>
      <c r="BB101" s="121">
        <v>1</v>
      </c>
      <c r="BC101" s="121">
        <f t="shared" si="19"/>
        <v>0</v>
      </c>
      <c r="BD101" s="121">
        <f t="shared" si="20"/>
        <v>0</v>
      </c>
      <c r="BE101" s="121">
        <f t="shared" si="21"/>
        <v>0</v>
      </c>
      <c r="BF101" s="121">
        <f t="shared" si="22"/>
        <v>0</v>
      </c>
      <c r="BG101" s="121">
        <f t="shared" si="23"/>
        <v>0</v>
      </c>
    </row>
    <row r="102" spans="1:59" ht="12.75">
      <c r="A102" s="142">
        <v>87</v>
      </c>
      <c r="B102" s="143" t="s">
        <v>242</v>
      </c>
      <c r="C102" s="144" t="s">
        <v>243</v>
      </c>
      <c r="D102" s="145" t="s">
        <v>78</v>
      </c>
      <c r="E102" s="146">
        <v>10</v>
      </c>
      <c r="F102" s="146">
        <v>0</v>
      </c>
      <c r="G102" s="147">
        <f t="shared" si="16"/>
        <v>0</v>
      </c>
      <c r="H102" s="148">
        <v>0.002</v>
      </c>
      <c r="I102" s="148">
        <f t="shared" si="17"/>
        <v>0.02</v>
      </c>
      <c r="J102" s="148">
        <v>0</v>
      </c>
      <c r="K102" s="148">
        <f t="shared" si="18"/>
        <v>0</v>
      </c>
      <c r="Q102" s="141">
        <v>2</v>
      </c>
      <c r="AA102" s="121">
        <v>12</v>
      </c>
      <c r="AB102" s="121">
        <v>0</v>
      </c>
      <c r="AC102" s="121">
        <v>87</v>
      </c>
      <c r="BB102" s="121">
        <v>1</v>
      </c>
      <c r="BC102" s="121">
        <f t="shared" si="19"/>
        <v>0</v>
      </c>
      <c r="BD102" s="121">
        <f t="shared" si="20"/>
        <v>0</v>
      </c>
      <c r="BE102" s="121">
        <f t="shared" si="21"/>
        <v>0</v>
      </c>
      <c r="BF102" s="121">
        <f t="shared" si="22"/>
        <v>0</v>
      </c>
      <c r="BG102" s="121">
        <f t="shared" si="23"/>
        <v>0</v>
      </c>
    </row>
    <row r="103" spans="1:59" ht="25.5">
      <c r="A103" s="142">
        <v>88</v>
      </c>
      <c r="B103" s="143" t="s">
        <v>244</v>
      </c>
      <c r="C103" s="144" t="s">
        <v>245</v>
      </c>
      <c r="D103" s="145" t="s">
        <v>78</v>
      </c>
      <c r="E103" s="146">
        <v>3</v>
      </c>
      <c r="F103" s="146">
        <v>0</v>
      </c>
      <c r="G103" s="147">
        <f t="shared" si="16"/>
        <v>0</v>
      </c>
      <c r="H103" s="148">
        <v>0</v>
      </c>
      <c r="I103" s="148">
        <f t="shared" si="17"/>
        <v>0</v>
      </c>
      <c r="J103" s="148">
        <v>0</v>
      </c>
      <c r="K103" s="148">
        <f t="shared" si="18"/>
        <v>0</v>
      </c>
      <c r="Q103" s="141">
        <v>2</v>
      </c>
      <c r="AA103" s="121">
        <v>12</v>
      </c>
      <c r="AB103" s="121">
        <v>0</v>
      </c>
      <c r="AC103" s="121">
        <v>88</v>
      </c>
      <c r="BB103" s="121">
        <v>1</v>
      </c>
      <c r="BC103" s="121">
        <f t="shared" si="19"/>
        <v>0</v>
      </c>
      <c r="BD103" s="121">
        <f t="shared" si="20"/>
        <v>0</v>
      </c>
      <c r="BE103" s="121">
        <f t="shared" si="21"/>
        <v>0</v>
      </c>
      <c r="BF103" s="121">
        <f t="shared" si="22"/>
        <v>0</v>
      </c>
      <c r="BG103" s="121">
        <f t="shared" si="23"/>
        <v>0</v>
      </c>
    </row>
    <row r="104" spans="1:59" ht="12.75">
      <c r="A104" s="142">
        <v>89</v>
      </c>
      <c r="B104" s="143" t="s">
        <v>246</v>
      </c>
      <c r="C104" s="144" t="s">
        <v>247</v>
      </c>
      <c r="D104" s="145" t="s">
        <v>78</v>
      </c>
      <c r="E104" s="146">
        <v>3</v>
      </c>
      <c r="F104" s="146">
        <v>0</v>
      </c>
      <c r="G104" s="147">
        <f aca="true" t="shared" si="24" ref="G104:G130">E104*F104</f>
        <v>0</v>
      </c>
      <c r="H104" s="148">
        <v>0.74</v>
      </c>
      <c r="I104" s="148">
        <f aca="true" t="shared" si="25" ref="I104:I130">E104*H104</f>
        <v>2.2199999999999998</v>
      </c>
      <c r="J104" s="148">
        <v>0</v>
      </c>
      <c r="K104" s="148">
        <f aca="true" t="shared" si="26" ref="K104:K130">E104*J104</f>
        <v>0</v>
      </c>
      <c r="Q104" s="141">
        <v>2</v>
      </c>
      <c r="AA104" s="121">
        <v>12</v>
      </c>
      <c r="AB104" s="121">
        <v>1</v>
      </c>
      <c r="AC104" s="121">
        <v>89</v>
      </c>
      <c r="BB104" s="121">
        <v>1</v>
      </c>
      <c r="BC104" s="121">
        <f aca="true" t="shared" si="27" ref="BC104:BC130">IF(BB104=1,G104,0)</f>
        <v>0</v>
      </c>
      <c r="BD104" s="121">
        <f aca="true" t="shared" si="28" ref="BD104:BD130">IF(BB104=2,G104,0)</f>
        <v>0</v>
      </c>
      <c r="BE104" s="121">
        <f aca="true" t="shared" si="29" ref="BE104:BE130">IF(BB104=3,G104,0)</f>
        <v>0</v>
      </c>
      <c r="BF104" s="121">
        <f aca="true" t="shared" si="30" ref="BF104:BF130">IF(BB104=4,G104,0)</f>
        <v>0</v>
      </c>
      <c r="BG104" s="121">
        <f aca="true" t="shared" si="31" ref="BG104:BG130">IF(BB104=5,G104,0)</f>
        <v>0</v>
      </c>
    </row>
    <row r="105" spans="1:59" ht="12.75">
      <c r="A105" s="142">
        <v>90</v>
      </c>
      <c r="B105" s="143" t="s">
        <v>248</v>
      </c>
      <c r="C105" s="144" t="s">
        <v>249</v>
      </c>
      <c r="D105" s="145" t="s">
        <v>78</v>
      </c>
      <c r="E105" s="146">
        <v>17</v>
      </c>
      <c r="F105" s="146">
        <v>0</v>
      </c>
      <c r="G105" s="147">
        <f t="shared" si="24"/>
        <v>0</v>
      </c>
      <c r="H105" s="148">
        <v>0</v>
      </c>
      <c r="I105" s="148">
        <f t="shared" si="25"/>
        <v>0</v>
      </c>
      <c r="J105" s="148">
        <v>0</v>
      </c>
      <c r="K105" s="148">
        <f t="shared" si="26"/>
        <v>0</v>
      </c>
      <c r="Q105" s="141">
        <v>2</v>
      </c>
      <c r="AA105" s="121">
        <v>12</v>
      </c>
      <c r="AB105" s="121">
        <v>0</v>
      </c>
      <c r="AC105" s="121">
        <v>90</v>
      </c>
      <c r="BB105" s="121">
        <v>1</v>
      </c>
      <c r="BC105" s="121">
        <f t="shared" si="27"/>
        <v>0</v>
      </c>
      <c r="BD105" s="121">
        <f t="shared" si="28"/>
        <v>0</v>
      </c>
      <c r="BE105" s="121">
        <f t="shared" si="29"/>
        <v>0</v>
      </c>
      <c r="BF105" s="121">
        <f t="shared" si="30"/>
        <v>0</v>
      </c>
      <c r="BG105" s="121">
        <f t="shared" si="31"/>
        <v>0</v>
      </c>
    </row>
    <row r="106" spans="1:59" ht="12.75">
      <c r="A106" s="142">
        <v>91</v>
      </c>
      <c r="B106" s="143" t="s">
        <v>250</v>
      </c>
      <c r="C106" s="144" t="s">
        <v>251</v>
      </c>
      <c r="D106" s="145" t="s">
        <v>78</v>
      </c>
      <c r="E106" s="146">
        <v>2</v>
      </c>
      <c r="F106" s="146">
        <v>0</v>
      </c>
      <c r="G106" s="147">
        <f t="shared" si="24"/>
        <v>0</v>
      </c>
      <c r="H106" s="148">
        <v>0.0095</v>
      </c>
      <c r="I106" s="148">
        <f t="shared" si="25"/>
        <v>0.019</v>
      </c>
      <c r="J106" s="148">
        <v>0</v>
      </c>
      <c r="K106" s="148">
        <f t="shared" si="26"/>
        <v>0</v>
      </c>
      <c r="Q106" s="141">
        <v>2</v>
      </c>
      <c r="AA106" s="121">
        <v>12</v>
      </c>
      <c r="AB106" s="121">
        <v>1</v>
      </c>
      <c r="AC106" s="121">
        <v>91</v>
      </c>
      <c r="BB106" s="121">
        <v>1</v>
      </c>
      <c r="BC106" s="121">
        <f t="shared" si="27"/>
        <v>0</v>
      </c>
      <c r="BD106" s="121">
        <f t="shared" si="28"/>
        <v>0</v>
      </c>
      <c r="BE106" s="121">
        <f t="shared" si="29"/>
        <v>0</v>
      </c>
      <c r="BF106" s="121">
        <f t="shared" si="30"/>
        <v>0</v>
      </c>
      <c r="BG106" s="121">
        <f t="shared" si="31"/>
        <v>0</v>
      </c>
    </row>
    <row r="107" spans="1:59" ht="12.75">
      <c r="A107" s="142">
        <v>92</v>
      </c>
      <c r="B107" s="143" t="s">
        <v>252</v>
      </c>
      <c r="C107" s="144" t="s">
        <v>253</v>
      </c>
      <c r="D107" s="145" t="s">
        <v>78</v>
      </c>
      <c r="E107" s="146">
        <v>1</v>
      </c>
      <c r="F107" s="146">
        <v>0</v>
      </c>
      <c r="G107" s="147">
        <f t="shared" si="24"/>
        <v>0</v>
      </c>
      <c r="H107" s="148">
        <v>0.0108</v>
      </c>
      <c r="I107" s="148">
        <f t="shared" si="25"/>
        <v>0.0108</v>
      </c>
      <c r="J107" s="148">
        <v>0</v>
      </c>
      <c r="K107" s="148">
        <f t="shared" si="26"/>
        <v>0</v>
      </c>
      <c r="Q107" s="141">
        <v>2</v>
      </c>
      <c r="AA107" s="121">
        <v>12</v>
      </c>
      <c r="AB107" s="121">
        <v>1</v>
      </c>
      <c r="AC107" s="121">
        <v>92</v>
      </c>
      <c r="BB107" s="121">
        <v>1</v>
      </c>
      <c r="BC107" s="121">
        <f t="shared" si="27"/>
        <v>0</v>
      </c>
      <c r="BD107" s="121">
        <f t="shared" si="28"/>
        <v>0</v>
      </c>
      <c r="BE107" s="121">
        <f t="shared" si="29"/>
        <v>0</v>
      </c>
      <c r="BF107" s="121">
        <f t="shared" si="30"/>
        <v>0</v>
      </c>
      <c r="BG107" s="121">
        <f t="shared" si="31"/>
        <v>0</v>
      </c>
    </row>
    <row r="108" spans="1:59" ht="12.75">
      <c r="A108" s="142">
        <v>93</v>
      </c>
      <c r="B108" s="143" t="s">
        <v>254</v>
      </c>
      <c r="C108" s="144" t="s">
        <v>255</v>
      </c>
      <c r="D108" s="145" t="s">
        <v>78</v>
      </c>
      <c r="E108" s="146">
        <v>1</v>
      </c>
      <c r="F108" s="146">
        <v>0</v>
      </c>
      <c r="G108" s="147">
        <f t="shared" si="24"/>
        <v>0</v>
      </c>
      <c r="H108" s="148">
        <v>0.0125</v>
      </c>
      <c r="I108" s="148">
        <f t="shared" si="25"/>
        <v>0.0125</v>
      </c>
      <c r="J108" s="148">
        <v>0</v>
      </c>
      <c r="K108" s="148">
        <f t="shared" si="26"/>
        <v>0</v>
      </c>
      <c r="Q108" s="141">
        <v>2</v>
      </c>
      <c r="AA108" s="121">
        <v>12</v>
      </c>
      <c r="AB108" s="121">
        <v>1</v>
      </c>
      <c r="AC108" s="121">
        <v>93</v>
      </c>
      <c r="BB108" s="121">
        <v>1</v>
      </c>
      <c r="BC108" s="121">
        <f t="shared" si="27"/>
        <v>0</v>
      </c>
      <c r="BD108" s="121">
        <f t="shared" si="28"/>
        <v>0</v>
      </c>
      <c r="BE108" s="121">
        <f t="shared" si="29"/>
        <v>0</v>
      </c>
      <c r="BF108" s="121">
        <f t="shared" si="30"/>
        <v>0</v>
      </c>
      <c r="BG108" s="121">
        <f t="shared" si="31"/>
        <v>0</v>
      </c>
    </row>
    <row r="109" spans="1:59" ht="25.5">
      <c r="A109" s="142">
        <v>94</v>
      </c>
      <c r="B109" s="143" t="s">
        <v>256</v>
      </c>
      <c r="C109" s="144" t="s">
        <v>257</v>
      </c>
      <c r="D109" s="145" t="s">
        <v>78</v>
      </c>
      <c r="E109" s="146">
        <v>7</v>
      </c>
      <c r="F109" s="146">
        <v>0</v>
      </c>
      <c r="G109" s="147">
        <f t="shared" si="24"/>
        <v>0</v>
      </c>
      <c r="H109" s="148">
        <v>0.0163</v>
      </c>
      <c r="I109" s="148">
        <f t="shared" si="25"/>
        <v>0.1141</v>
      </c>
      <c r="J109" s="148">
        <v>0</v>
      </c>
      <c r="K109" s="148">
        <f t="shared" si="26"/>
        <v>0</v>
      </c>
      <c r="Q109" s="141">
        <v>2</v>
      </c>
      <c r="AA109" s="121">
        <v>12</v>
      </c>
      <c r="AB109" s="121">
        <v>1</v>
      </c>
      <c r="AC109" s="121">
        <v>94</v>
      </c>
      <c r="BB109" s="121">
        <v>1</v>
      </c>
      <c r="BC109" s="121">
        <f t="shared" si="27"/>
        <v>0</v>
      </c>
      <c r="BD109" s="121">
        <f t="shared" si="28"/>
        <v>0</v>
      </c>
      <c r="BE109" s="121">
        <f t="shared" si="29"/>
        <v>0</v>
      </c>
      <c r="BF109" s="121">
        <f t="shared" si="30"/>
        <v>0</v>
      </c>
      <c r="BG109" s="121">
        <f t="shared" si="31"/>
        <v>0</v>
      </c>
    </row>
    <row r="110" spans="1:59" ht="12.75">
      <c r="A110" s="142">
        <v>95</v>
      </c>
      <c r="B110" s="143" t="s">
        <v>258</v>
      </c>
      <c r="C110" s="144" t="s">
        <v>259</v>
      </c>
      <c r="D110" s="145" t="s">
        <v>78</v>
      </c>
      <c r="E110" s="146">
        <v>2</v>
      </c>
      <c r="F110" s="146">
        <v>0</v>
      </c>
      <c r="G110" s="147">
        <f t="shared" si="24"/>
        <v>0</v>
      </c>
      <c r="H110" s="148">
        <v>0.007</v>
      </c>
      <c r="I110" s="148">
        <f t="shared" si="25"/>
        <v>0.014</v>
      </c>
      <c r="J110" s="148">
        <v>0</v>
      </c>
      <c r="K110" s="148">
        <f t="shared" si="26"/>
        <v>0</v>
      </c>
      <c r="Q110" s="141">
        <v>2</v>
      </c>
      <c r="AA110" s="121">
        <v>12</v>
      </c>
      <c r="AB110" s="121">
        <v>1</v>
      </c>
      <c r="AC110" s="121">
        <v>95</v>
      </c>
      <c r="BB110" s="121">
        <v>1</v>
      </c>
      <c r="BC110" s="121">
        <f t="shared" si="27"/>
        <v>0</v>
      </c>
      <c r="BD110" s="121">
        <f t="shared" si="28"/>
        <v>0</v>
      </c>
      <c r="BE110" s="121">
        <f t="shared" si="29"/>
        <v>0</v>
      </c>
      <c r="BF110" s="121">
        <f t="shared" si="30"/>
        <v>0</v>
      </c>
      <c r="BG110" s="121">
        <f t="shared" si="31"/>
        <v>0</v>
      </c>
    </row>
    <row r="111" spans="1:59" ht="12.75">
      <c r="A111" s="142">
        <v>96</v>
      </c>
      <c r="B111" s="143" t="s">
        <v>260</v>
      </c>
      <c r="C111" s="144" t="s">
        <v>261</v>
      </c>
      <c r="D111" s="145" t="s">
        <v>78</v>
      </c>
      <c r="E111" s="146">
        <v>2</v>
      </c>
      <c r="F111" s="146">
        <v>0</v>
      </c>
      <c r="G111" s="147">
        <f t="shared" si="24"/>
        <v>0</v>
      </c>
      <c r="H111" s="148">
        <v>0.00504</v>
      </c>
      <c r="I111" s="148">
        <f t="shared" si="25"/>
        <v>0.01008</v>
      </c>
      <c r="J111" s="148">
        <v>0</v>
      </c>
      <c r="K111" s="148">
        <f t="shared" si="26"/>
        <v>0</v>
      </c>
      <c r="Q111" s="141">
        <v>2</v>
      </c>
      <c r="AA111" s="121">
        <v>12</v>
      </c>
      <c r="AB111" s="121">
        <v>1</v>
      </c>
      <c r="AC111" s="121">
        <v>96</v>
      </c>
      <c r="BB111" s="121">
        <v>1</v>
      </c>
      <c r="BC111" s="121">
        <f t="shared" si="27"/>
        <v>0</v>
      </c>
      <c r="BD111" s="121">
        <f t="shared" si="28"/>
        <v>0</v>
      </c>
      <c r="BE111" s="121">
        <f t="shared" si="29"/>
        <v>0</v>
      </c>
      <c r="BF111" s="121">
        <f t="shared" si="30"/>
        <v>0</v>
      </c>
      <c r="BG111" s="121">
        <f t="shared" si="31"/>
        <v>0</v>
      </c>
    </row>
    <row r="112" spans="1:59" ht="12.75">
      <c r="A112" s="142">
        <v>97</v>
      </c>
      <c r="B112" s="143" t="s">
        <v>262</v>
      </c>
      <c r="C112" s="144" t="s">
        <v>263</v>
      </c>
      <c r="D112" s="145" t="s">
        <v>78</v>
      </c>
      <c r="E112" s="146">
        <v>1</v>
      </c>
      <c r="F112" s="146">
        <v>0</v>
      </c>
      <c r="G112" s="147">
        <f t="shared" si="24"/>
        <v>0</v>
      </c>
      <c r="H112" s="148">
        <v>0.00371</v>
      </c>
      <c r="I112" s="148">
        <f t="shared" si="25"/>
        <v>0.00371</v>
      </c>
      <c r="J112" s="148">
        <v>0</v>
      </c>
      <c r="K112" s="148">
        <f t="shared" si="26"/>
        <v>0</v>
      </c>
      <c r="Q112" s="141">
        <v>2</v>
      </c>
      <c r="AA112" s="121">
        <v>12</v>
      </c>
      <c r="AB112" s="121">
        <v>1</v>
      </c>
      <c r="AC112" s="121">
        <v>97</v>
      </c>
      <c r="BB112" s="121">
        <v>1</v>
      </c>
      <c r="BC112" s="121">
        <f t="shared" si="27"/>
        <v>0</v>
      </c>
      <c r="BD112" s="121">
        <f t="shared" si="28"/>
        <v>0</v>
      </c>
      <c r="BE112" s="121">
        <f t="shared" si="29"/>
        <v>0</v>
      </c>
      <c r="BF112" s="121">
        <f t="shared" si="30"/>
        <v>0</v>
      </c>
      <c r="BG112" s="121">
        <f t="shared" si="31"/>
        <v>0</v>
      </c>
    </row>
    <row r="113" spans="1:59" ht="12.75">
      <c r="A113" s="142">
        <v>98</v>
      </c>
      <c r="B113" s="143" t="s">
        <v>264</v>
      </c>
      <c r="C113" s="144" t="s">
        <v>265</v>
      </c>
      <c r="D113" s="145" t="s">
        <v>78</v>
      </c>
      <c r="E113" s="146">
        <v>1</v>
      </c>
      <c r="F113" s="146">
        <v>0</v>
      </c>
      <c r="G113" s="147">
        <f t="shared" si="24"/>
        <v>0</v>
      </c>
      <c r="H113" s="148">
        <v>0.0056</v>
      </c>
      <c r="I113" s="148">
        <f t="shared" si="25"/>
        <v>0.0056</v>
      </c>
      <c r="J113" s="148">
        <v>0</v>
      </c>
      <c r="K113" s="148">
        <f t="shared" si="26"/>
        <v>0</v>
      </c>
      <c r="Q113" s="141">
        <v>2</v>
      </c>
      <c r="AA113" s="121">
        <v>12</v>
      </c>
      <c r="AB113" s="121">
        <v>1</v>
      </c>
      <c r="AC113" s="121">
        <v>98</v>
      </c>
      <c r="BB113" s="121">
        <v>1</v>
      </c>
      <c r="BC113" s="121">
        <f t="shared" si="27"/>
        <v>0</v>
      </c>
      <c r="BD113" s="121">
        <f t="shared" si="28"/>
        <v>0</v>
      </c>
      <c r="BE113" s="121">
        <f t="shared" si="29"/>
        <v>0</v>
      </c>
      <c r="BF113" s="121">
        <f t="shared" si="30"/>
        <v>0</v>
      </c>
      <c r="BG113" s="121">
        <f t="shared" si="31"/>
        <v>0</v>
      </c>
    </row>
    <row r="114" spans="1:59" ht="12.75">
      <c r="A114" s="142">
        <v>99</v>
      </c>
      <c r="B114" s="143" t="s">
        <v>266</v>
      </c>
      <c r="C114" s="144" t="s">
        <v>267</v>
      </c>
      <c r="D114" s="145" t="s">
        <v>78</v>
      </c>
      <c r="E114" s="146">
        <v>16</v>
      </c>
      <c r="F114" s="146">
        <v>0</v>
      </c>
      <c r="G114" s="147">
        <f t="shared" si="24"/>
        <v>0</v>
      </c>
      <c r="H114" s="148">
        <v>0</v>
      </c>
      <c r="I114" s="148">
        <f t="shared" si="25"/>
        <v>0</v>
      </c>
      <c r="J114" s="148">
        <v>0</v>
      </c>
      <c r="K114" s="148">
        <f t="shared" si="26"/>
        <v>0</v>
      </c>
      <c r="Q114" s="141">
        <v>2</v>
      </c>
      <c r="AA114" s="121">
        <v>12</v>
      </c>
      <c r="AB114" s="121">
        <v>0</v>
      </c>
      <c r="AC114" s="121">
        <v>99</v>
      </c>
      <c r="BB114" s="121">
        <v>1</v>
      </c>
      <c r="BC114" s="121">
        <f t="shared" si="27"/>
        <v>0</v>
      </c>
      <c r="BD114" s="121">
        <f t="shared" si="28"/>
        <v>0</v>
      </c>
      <c r="BE114" s="121">
        <f t="shared" si="29"/>
        <v>0</v>
      </c>
      <c r="BF114" s="121">
        <f t="shared" si="30"/>
        <v>0</v>
      </c>
      <c r="BG114" s="121">
        <f t="shared" si="31"/>
        <v>0</v>
      </c>
    </row>
    <row r="115" spans="1:59" ht="12.75">
      <c r="A115" s="142">
        <v>100</v>
      </c>
      <c r="B115" s="143" t="s">
        <v>268</v>
      </c>
      <c r="C115" s="144" t="s">
        <v>269</v>
      </c>
      <c r="D115" s="145" t="s">
        <v>78</v>
      </c>
      <c r="E115" s="146">
        <v>3</v>
      </c>
      <c r="F115" s="146">
        <v>0</v>
      </c>
      <c r="G115" s="147">
        <f t="shared" si="24"/>
        <v>0</v>
      </c>
      <c r="H115" s="148">
        <v>0.012</v>
      </c>
      <c r="I115" s="148">
        <f t="shared" si="25"/>
        <v>0.036000000000000004</v>
      </c>
      <c r="J115" s="148">
        <v>0</v>
      </c>
      <c r="K115" s="148">
        <f t="shared" si="26"/>
        <v>0</v>
      </c>
      <c r="Q115" s="141">
        <v>2</v>
      </c>
      <c r="AA115" s="121">
        <v>12</v>
      </c>
      <c r="AB115" s="121">
        <v>1</v>
      </c>
      <c r="AC115" s="121">
        <v>100</v>
      </c>
      <c r="BB115" s="121">
        <v>1</v>
      </c>
      <c r="BC115" s="121">
        <f t="shared" si="27"/>
        <v>0</v>
      </c>
      <c r="BD115" s="121">
        <f t="shared" si="28"/>
        <v>0</v>
      </c>
      <c r="BE115" s="121">
        <f t="shared" si="29"/>
        <v>0</v>
      </c>
      <c r="BF115" s="121">
        <f t="shared" si="30"/>
        <v>0</v>
      </c>
      <c r="BG115" s="121">
        <f t="shared" si="31"/>
        <v>0</v>
      </c>
    </row>
    <row r="116" spans="1:59" ht="12.75">
      <c r="A116" s="142">
        <v>101</v>
      </c>
      <c r="B116" s="143" t="s">
        <v>270</v>
      </c>
      <c r="C116" s="144" t="s">
        <v>271</v>
      </c>
      <c r="D116" s="145" t="s">
        <v>78</v>
      </c>
      <c r="E116" s="146">
        <v>1</v>
      </c>
      <c r="F116" s="146">
        <v>0</v>
      </c>
      <c r="G116" s="147">
        <f t="shared" si="24"/>
        <v>0</v>
      </c>
      <c r="H116" s="148">
        <v>0.0194</v>
      </c>
      <c r="I116" s="148">
        <f t="shared" si="25"/>
        <v>0.0194</v>
      </c>
      <c r="J116" s="148">
        <v>0</v>
      </c>
      <c r="K116" s="148">
        <f t="shared" si="26"/>
        <v>0</v>
      </c>
      <c r="Q116" s="141">
        <v>2</v>
      </c>
      <c r="AA116" s="121">
        <v>12</v>
      </c>
      <c r="AB116" s="121">
        <v>1</v>
      </c>
      <c r="AC116" s="121">
        <v>101</v>
      </c>
      <c r="BB116" s="121">
        <v>1</v>
      </c>
      <c r="BC116" s="121">
        <f t="shared" si="27"/>
        <v>0</v>
      </c>
      <c r="BD116" s="121">
        <f t="shared" si="28"/>
        <v>0</v>
      </c>
      <c r="BE116" s="121">
        <f t="shared" si="29"/>
        <v>0</v>
      </c>
      <c r="BF116" s="121">
        <f t="shared" si="30"/>
        <v>0</v>
      </c>
      <c r="BG116" s="121">
        <f t="shared" si="31"/>
        <v>0</v>
      </c>
    </row>
    <row r="117" spans="1:59" ht="12.75">
      <c r="A117" s="142">
        <v>102</v>
      </c>
      <c r="B117" s="143" t="s">
        <v>272</v>
      </c>
      <c r="C117" s="144" t="s">
        <v>273</v>
      </c>
      <c r="D117" s="145" t="s">
        <v>78</v>
      </c>
      <c r="E117" s="146">
        <v>5</v>
      </c>
      <c r="F117" s="146">
        <v>0</v>
      </c>
      <c r="G117" s="147">
        <f t="shared" si="24"/>
        <v>0</v>
      </c>
      <c r="H117" s="148">
        <v>0.012</v>
      </c>
      <c r="I117" s="148">
        <f t="shared" si="25"/>
        <v>0.06</v>
      </c>
      <c r="J117" s="148">
        <v>0</v>
      </c>
      <c r="K117" s="148">
        <f t="shared" si="26"/>
        <v>0</v>
      </c>
      <c r="Q117" s="141">
        <v>2</v>
      </c>
      <c r="AA117" s="121">
        <v>12</v>
      </c>
      <c r="AB117" s="121">
        <v>1</v>
      </c>
      <c r="AC117" s="121">
        <v>102</v>
      </c>
      <c r="BB117" s="121">
        <v>1</v>
      </c>
      <c r="BC117" s="121">
        <f t="shared" si="27"/>
        <v>0</v>
      </c>
      <c r="BD117" s="121">
        <f t="shared" si="28"/>
        <v>0</v>
      </c>
      <c r="BE117" s="121">
        <f t="shared" si="29"/>
        <v>0</v>
      </c>
      <c r="BF117" s="121">
        <f t="shared" si="30"/>
        <v>0</v>
      </c>
      <c r="BG117" s="121">
        <f t="shared" si="31"/>
        <v>0</v>
      </c>
    </row>
    <row r="118" spans="1:59" ht="12.75">
      <c r="A118" s="142">
        <v>103</v>
      </c>
      <c r="B118" s="143" t="s">
        <v>274</v>
      </c>
      <c r="C118" s="144" t="s">
        <v>275</v>
      </c>
      <c r="D118" s="145" t="s">
        <v>78</v>
      </c>
      <c r="E118" s="146">
        <v>7</v>
      </c>
      <c r="F118" s="146">
        <v>0</v>
      </c>
      <c r="G118" s="147">
        <f t="shared" si="24"/>
        <v>0</v>
      </c>
      <c r="H118" s="148">
        <v>0.00603</v>
      </c>
      <c r="I118" s="148">
        <f t="shared" si="25"/>
        <v>0.04221</v>
      </c>
      <c r="J118" s="148">
        <v>0</v>
      </c>
      <c r="K118" s="148">
        <f t="shared" si="26"/>
        <v>0</v>
      </c>
      <c r="Q118" s="141">
        <v>2</v>
      </c>
      <c r="AA118" s="121">
        <v>12</v>
      </c>
      <c r="AB118" s="121">
        <v>1</v>
      </c>
      <c r="AC118" s="121">
        <v>103</v>
      </c>
      <c r="BB118" s="121">
        <v>1</v>
      </c>
      <c r="BC118" s="121">
        <f t="shared" si="27"/>
        <v>0</v>
      </c>
      <c r="BD118" s="121">
        <f t="shared" si="28"/>
        <v>0</v>
      </c>
      <c r="BE118" s="121">
        <f t="shared" si="29"/>
        <v>0</v>
      </c>
      <c r="BF118" s="121">
        <f t="shared" si="30"/>
        <v>0</v>
      </c>
      <c r="BG118" s="121">
        <f t="shared" si="31"/>
        <v>0</v>
      </c>
    </row>
    <row r="119" spans="1:59" ht="12.75">
      <c r="A119" s="142">
        <v>104</v>
      </c>
      <c r="B119" s="143" t="s">
        <v>276</v>
      </c>
      <c r="C119" s="144" t="s">
        <v>277</v>
      </c>
      <c r="D119" s="145" t="s">
        <v>78</v>
      </c>
      <c r="E119" s="146">
        <v>1</v>
      </c>
      <c r="F119" s="146">
        <v>0</v>
      </c>
      <c r="G119" s="147">
        <f t="shared" si="24"/>
        <v>0</v>
      </c>
      <c r="H119" s="148">
        <v>0.00011</v>
      </c>
      <c r="I119" s="148">
        <f t="shared" si="25"/>
        <v>0.00011</v>
      </c>
      <c r="J119" s="148">
        <v>0</v>
      </c>
      <c r="K119" s="148">
        <f t="shared" si="26"/>
        <v>0</v>
      </c>
      <c r="Q119" s="141">
        <v>2</v>
      </c>
      <c r="AA119" s="121">
        <v>12</v>
      </c>
      <c r="AB119" s="121">
        <v>0</v>
      </c>
      <c r="AC119" s="121">
        <v>104</v>
      </c>
      <c r="BB119" s="121">
        <v>1</v>
      </c>
      <c r="BC119" s="121">
        <f t="shared" si="27"/>
        <v>0</v>
      </c>
      <c r="BD119" s="121">
        <f t="shared" si="28"/>
        <v>0</v>
      </c>
      <c r="BE119" s="121">
        <f t="shared" si="29"/>
        <v>0</v>
      </c>
      <c r="BF119" s="121">
        <f t="shared" si="30"/>
        <v>0</v>
      </c>
      <c r="BG119" s="121">
        <f t="shared" si="31"/>
        <v>0</v>
      </c>
    </row>
    <row r="120" spans="1:59" ht="12.75">
      <c r="A120" s="142">
        <v>105</v>
      </c>
      <c r="B120" s="143" t="s">
        <v>278</v>
      </c>
      <c r="C120" s="144" t="s">
        <v>279</v>
      </c>
      <c r="D120" s="145" t="s">
        <v>78</v>
      </c>
      <c r="E120" s="146">
        <v>1</v>
      </c>
      <c r="F120" s="146">
        <v>0</v>
      </c>
      <c r="G120" s="147">
        <f t="shared" si="24"/>
        <v>0</v>
      </c>
      <c r="H120" s="148">
        <v>0.016</v>
      </c>
      <c r="I120" s="148">
        <f t="shared" si="25"/>
        <v>0.016</v>
      </c>
      <c r="J120" s="148">
        <v>0</v>
      </c>
      <c r="K120" s="148">
        <f t="shared" si="26"/>
        <v>0</v>
      </c>
      <c r="Q120" s="141">
        <v>2</v>
      </c>
      <c r="AA120" s="121">
        <v>12</v>
      </c>
      <c r="AB120" s="121">
        <v>1</v>
      </c>
      <c r="AC120" s="121">
        <v>105</v>
      </c>
      <c r="BB120" s="121">
        <v>1</v>
      </c>
      <c r="BC120" s="121">
        <f t="shared" si="27"/>
        <v>0</v>
      </c>
      <c r="BD120" s="121">
        <f t="shared" si="28"/>
        <v>0</v>
      </c>
      <c r="BE120" s="121">
        <f t="shared" si="29"/>
        <v>0</v>
      </c>
      <c r="BF120" s="121">
        <f t="shared" si="30"/>
        <v>0</v>
      </c>
      <c r="BG120" s="121">
        <f t="shared" si="31"/>
        <v>0</v>
      </c>
    </row>
    <row r="121" spans="1:59" ht="12.75">
      <c r="A121" s="142">
        <v>106</v>
      </c>
      <c r="B121" s="143" t="s">
        <v>280</v>
      </c>
      <c r="C121" s="144" t="s">
        <v>281</v>
      </c>
      <c r="D121" s="145" t="s">
        <v>78</v>
      </c>
      <c r="E121" s="146">
        <v>10</v>
      </c>
      <c r="F121" s="146">
        <v>0</v>
      </c>
      <c r="G121" s="147">
        <f t="shared" si="24"/>
        <v>0</v>
      </c>
      <c r="H121" s="148">
        <v>0.00021</v>
      </c>
      <c r="I121" s="148">
        <f t="shared" si="25"/>
        <v>0.0021000000000000003</v>
      </c>
      <c r="J121" s="148">
        <v>0</v>
      </c>
      <c r="K121" s="148">
        <f t="shared" si="26"/>
        <v>0</v>
      </c>
      <c r="Q121" s="141">
        <v>2</v>
      </c>
      <c r="AA121" s="121">
        <v>12</v>
      </c>
      <c r="AB121" s="121">
        <v>0</v>
      </c>
      <c r="AC121" s="121">
        <v>106</v>
      </c>
      <c r="BB121" s="121">
        <v>1</v>
      </c>
      <c r="BC121" s="121">
        <f t="shared" si="27"/>
        <v>0</v>
      </c>
      <c r="BD121" s="121">
        <f t="shared" si="28"/>
        <v>0</v>
      </c>
      <c r="BE121" s="121">
        <f t="shared" si="29"/>
        <v>0</v>
      </c>
      <c r="BF121" s="121">
        <f t="shared" si="30"/>
        <v>0</v>
      </c>
      <c r="BG121" s="121">
        <f t="shared" si="31"/>
        <v>0</v>
      </c>
    </row>
    <row r="122" spans="1:59" ht="12.75">
      <c r="A122" s="142">
        <v>107</v>
      </c>
      <c r="B122" s="143" t="s">
        <v>270</v>
      </c>
      <c r="C122" s="144" t="s">
        <v>271</v>
      </c>
      <c r="D122" s="145" t="s">
        <v>78</v>
      </c>
      <c r="E122" s="146">
        <v>1</v>
      </c>
      <c r="F122" s="146">
        <v>0</v>
      </c>
      <c r="G122" s="147">
        <f t="shared" si="24"/>
        <v>0</v>
      </c>
      <c r="H122" s="148">
        <v>0.0194</v>
      </c>
      <c r="I122" s="148">
        <f t="shared" si="25"/>
        <v>0.0194</v>
      </c>
      <c r="J122" s="148">
        <v>0</v>
      </c>
      <c r="K122" s="148">
        <f t="shared" si="26"/>
        <v>0</v>
      </c>
      <c r="Q122" s="141">
        <v>2</v>
      </c>
      <c r="AA122" s="121">
        <v>12</v>
      </c>
      <c r="AB122" s="121">
        <v>1</v>
      </c>
      <c r="AC122" s="121">
        <v>107</v>
      </c>
      <c r="BB122" s="121">
        <v>1</v>
      </c>
      <c r="BC122" s="121">
        <f t="shared" si="27"/>
        <v>0</v>
      </c>
      <c r="BD122" s="121">
        <f t="shared" si="28"/>
        <v>0</v>
      </c>
      <c r="BE122" s="121">
        <f t="shared" si="29"/>
        <v>0</v>
      </c>
      <c r="BF122" s="121">
        <f t="shared" si="30"/>
        <v>0</v>
      </c>
      <c r="BG122" s="121">
        <f t="shared" si="31"/>
        <v>0</v>
      </c>
    </row>
    <row r="123" spans="1:59" ht="12.75">
      <c r="A123" s="142">
        <v>108</v>
      </c>
      <c r="B123" s="143" t="s">
        <v>282</v>
      </c>
      <c r="C123" s="144" t="s">
        <v>283</v>
      </c>
      <c r="D123" s="145" t="s">
        <v>78</v>
      </c>
      <c r="E123" s="146">
        <v>3</v>
      </c>
      <c r="F123" s="146">
        <v>0</v>
      </c>
      <c r="G123" s="147">
        <f t="shared" si="24"/>
        <v>0</v>
      </c>
      <c r="H123" s="148">
        <v>0.0186</v>
      </c>
      <c r="I123" s="148">
        <f t="shared" si="25"/>
        <v>0.055799999999999995</v>
      </c>
      <c r="J123" s="148">
        <v>0</v>
      </c>
      <c r="K123" s="148">
        <f t="shared" si="26"/>
        <v>0</v>
      </c>
      <c r="Q123" s="141">
        <v>2</v>
      </c>
      <c r="AA123" s="121">
        <v>12</v>
      </c>
      <c r="AB123" s="121">
        <v>1</v>
      </c>
      <c r="AC123" s="121">
        <v>108</v>
      </c>
      <c r="BB123" s="121">
        <v>1</v>
      </c>
      <c r="BC123" s="121">
        <f t="shared" si="27"/>
        <v>0</v>
      </c>
      <c r="BD123" s="121">
        <f t="shared" si="28"/>
        <v>0</v>
      </c>
      <c r="BE123" s="121">
        <f t="shared" si="29"/>
        <v>0</v>
      </c>
      <c r="BF123" s="121">
        <f t="shared" si="30"/>
        <v>0</v>
      </c>
      <c r="BG123" s="121">
        <f t="shared" si="31"/>
        <v>0</v>
      </c>
    </row>
    <row r="124" spans="1:59" ht="12.75">
      <c r="A124" s="142">
        <v>109</v>
      </c>
      <c r="B124" s="143" t="s">
        <v>284</v>
      </c>
      <c r="C124" s="144" t="s">
        <v>285</v>
      </c>
      <c r="D124" s="145" t="s">
        <v>78</v>
      </c>
      <c r="E124" s="146">
        <v>2</v>
      </c>
      <c r="F124" s="146">
        <v>0</v>
      </c>
      <c r="G124" s="147">
        <f t="shared" si="24"/>
        <v>0</v>
      </c>
      <c r="H124" s="148">
        <v>0.0166</v>
      </c>
      <c r="I124" s="148">
        <f t="shared" si="25"/>
        <v>0.0332</v>
      </c>
      <c r="J124" s="148">
        <v>0</v>
      </c>
      <c r="K124" s="148">
        <f t="shared" si="26"/>
        <v>0</v>
      </c>
      <c r="Q124" s="141">
        <v>2</v>
      </c>
      <c r="AA124" s="121">
        <v>12</v>
      </c>
      <c r="AB124" s="121">
        <v>1</v>
      </c>
      <c r="AC124" s="121">
        <v>109</v>
      </c>
      <c r="BB124" s="121">
        <v>1</v>
      </c>
      <c r="BC124" s="121">
        <f t="shared" si="27"/>
        <v>0</v>
      </c>
      <c r="BD124" s="121">
        <f t="shared" si="28"/>
        <v>0</v>
      </c>
      <c r="BE124" s="121">
        <f t="shared" si="29"/>
        <v>0</v>
      </c>
      <c r="BF124" s="121">
        <f t="shared" si="30"/>
        <v>0</v>
      </c>
      <c r="BG124" s="121">
        <f t="shared" si="31"/>
        <v>0</v>
      </c>
    </row>
    <row r="125" spans="1:59" ht="12.75">
      <c r="A125" s="142">
        <v>110</v>
      </c>
      <c r="B125" s="143" t="s">
        <v>286</v>
      </c>
      <c r="C125" s="144" t="s">
        <v>287</v>
      </c>
      <c r="D125" s="145" t="s">
        <v>78</v>
      </c>
      <c r="E125" s="146">
        <v>4</v>
      </c>
      <c r="F125" s="146">
        <v>0</v>
      </c>
      <c r="G125" s="147">
        <f t="shared" si="24"/>
        <v>0</v>
      </c>
      <c r="H125" s="148">
        <v>0.0115</v>
      </c>
      <c r="I125" s="148">
        <f t="shared" si="25"/>
        <v>0.046</v>
      </c>
      <c r="J125" s="148">
        <v>0</v>
      </c>
      <c r="K125" s="148">
        <f t="shared" si="26"/>
        <v>0</v>
      </c>
      <c r="Q125" s="141">
        <v>2</v>
      </c>
      <c r="AA125" s="121">
        <v>12</v>
      </c>
      <c r="AB125" s="121">
        <v>1</v>
      </c>
      <c r="AC125" s="121">
        <v>110</v>
      </c>
      <c r="BB125" s="121">
        <v>1</v>
      </c>
      <c r="BC125" s="121">
        <f t="shared" si="27"/>
        <v>0</v>
      </c>
      <c r="BD125" s="121">
        <f t="shared" si="28"/>
        <v>0</v>
      </c>
      <c r="BE125" s="121">
        <f t="shared" si="29"/>
        <v>0</v>
      </c>
      <c r="BF125" s="121">
        <f t="shared" si="30"/>
        <v>0</v>
      </c>
      <c r="BG125" s="121">
        <f t="shared" si="31"/>
        <v>0</v>
      </c>
    </row>
    <row r="126" spans="1:59" ht="12.75">
      <c r="A126" s="142">
        <v>111</v>
      </c>
      <c r="B126" s="143" t="s">
        <v>288</v>
      </c>
      <c r="C126" s="144" t="s">
        <v>289</v>
      </c>
      <c r="D126" s="145" t="s">
        <v>78</v>
      </c>
      <c r="E126" s="146">
        <v>2</v>
      </c>
      <c r="F126" s="146">
        <v>0</v>
      </c>
      <c r="G126" s="147">
        <f t="shared" si="24"/>
        <v>0</v>
      </c>
      <c r="H126" s="148">
        <v>0.0145</v>
      </c>
      <c r="I126" s="148">
        <f t="shared" si="25"/>
        <v>0.029</v>
      </c>
      <c r="J126" s="148">
        <v>0</v>
      </c>
      <c r="K126" s="148">
        <f t="shared" si="26"/>
        <v>0</v>
      </c>
      <c r="Q126" s="141">
        <v>2</v>
      </c>
      <c r="AA126" s="121">
        <v>12</v>
      </c>
      <c r="AB126" s="121">
        <v>0</v>
      </c>
      <c r="AC126" s="121">
        <v>111</v>
      </c>
      <c r="BB126" s="121">
        <v>1</v>
      </c>
      <c r="BC126" s="121">
        <f t="shared" si="27"/>
        <v>0</v>
      </c>
      <c r="BD126" s="121">
        <f t="shared" si="28"/>
        <v>0</v>
      </c>
      <c r="BE126" s="121">
        <f t="shared" si="29"/>
        <v>0</v>
      </c>
      <c r="BF126" s="121">
        <f t="shared" si="30"/>
        <v>0</v>
      </c>
      <c r="BG126" s="121">
        <f t="shared" si="31"/>
        <v>0</v>
      </c>
    </row>
    <row r="127" spans="1:59" ht="12.75">
      <c r="A127" s="142">
        <v>112</v>
      </c>
      <c r="B127" s="143" t="s">
        <v>290</v>
      </c>
      <c r="C127" s="144" t="s">
        <v>291</v>
      </c>
      <c r="D127" s="145" t="s">
        <v>130</v>
      </c>
      <c r="E127" s="146">
        <v>69</v>
      </c>
      <c r="F127" s="146">
        <v>0</v>
      </c>
      <c r="G127" s="147">
        <f t="shared" si="24"/>
        <v>0</v>
      </c>
      <c r="H127" s="148">
        <v>0</v>
      </c>
      <c r="I127" s="148">
        <f t="shared" si="25"/>
        <v>0</v>
      </c>
      <c r="J127" s="148">
        <v>0</v>
      </c>
      <c r="K127" s="148">
        <f t="shared" si="26"/>
        <v>0</v>
      </c>
      <c r="Q127" s="141">
        <v>2</v>
      </c>
      <c r="AA127" s="121">
        <v>12</v>
      </c>
      <c r="AB127" s="121">
        <v>0</v>
      </c>
      <c r="AC127" s="121">
        <v>112</v>
      </c>
      <c r="BB127" s="121">
        <v>1</v>
      </c>
      <c r="BC127" s="121">
        <f t="shared" si="27"/>
        <v>0</v>
      </c>
      <c r="BD127" s="121">
        <f t="shared" si="28"/>
        <v>0</v>
      </c>
      <c r="BE127" s="121">
        <f t="shared" si="29"/>
        <v>0</v>
      </c>
      <c r="BF127" s="121">
        <f t="shared" si="30"/>
        <v>0</v>
      </c>
      <c r="BG127" s="121">
        <f t="shared" si="31"/>
        <v>0</v>
      </c>
    </row>
    <row r="128" spans="1:59" ht="12.75">
      <c r="A128" s="142">
        <v>113</v>
      </c>
      <c r="B128" s="143" t="s">
        <v>292</v>
      </c>
      <c r="C128" s="144" t="s">
        <v>293</v>
      </c>
      <c r="D128" s="145" t="s">
        <v>130</v>
      </c>
      <c r="E128" s="146">
        <v>2216</v>
      </c>
      <c r="F128" s="146">
        <v>0</v>
      </c>
      <c r="G128" s="147">
        <f t="shared" si="24"/>
        <v>0</v>
      </c>
      <c r="H128" s="148">
        <v>0</v>
      </c>
      <c r="I128" s="148">
        <f t="shared" si="25"/>
        <v>0</v>
      </c>
      <c r="J128" s="148">
        <v>0</v>
      </c>
      <c r="K128" s="148">
        <f t="shared" si="26"/>
        <v>0</v>
      </c>
      <c r="Q128" s="141">
        <v>2</v>
      </c>
      <c r="AA128" s="121">
        <v>12</v>
      </c>
      <c r="AB128" s="121">
        <v>0</v>
      </c>
      <c r="AC128" s="121">
        <v>113</v>
      </c>
      <c r="BB128" s="121">
        <v>1</v>
      </c>
      <c r="BC128" s="121">
        <f t="shared" si="27"/>
        <v>0</v>
      </c>
      <c r="BD128" s="121">
        <f t="shared" si="28"/>
        <v>0</v>
      </c>
      <c r="BE128" s="121">
        <f t="shared" si="29"/>
        <v>0</v>
      </c>
      <c r="BF128" s="121">
        <f t="shared" si="30"/>
        <v>0</v>
      </c>
      <c r="BG128" s="121">
        <f t="shared" si="31"/>
        <v>0</v>
      </c>
    </row>
    <row r="129" spans="1:59" ht="12.75">
      <c r="A129" s="142">
        <v>114</v>
      </c>
      <c r="B129" s="143" t="s">
        <v>294</v>
      </c>
      <c r="C129" s="144" t="s">
        <v>295</v>
      </c>
      <c r="D129" s="145" t="s">
        <v>130</v>
      </c>
      <c r="E129" s="146">
        <v>300</v>
      </c>
      <c r="F129" s="146">
        <v>0</v>
      </c>
      <c r="G129" s="147">
        <f t="shared" si="24"/>
        <v>0</v>
      </c>
      <c r="H129" s="148">
        <v>0</v>
      </c>
      <c r="I129" s="148">
        <f t="shared" si="25"/>
        <v>0</v>
      </c>
      <c r="J129" s="148">
        <v>0</v>
      </c>
      <c r="K129" s="148">
        <f t="shared" si="26"/>
        <v>0</v>
      </c>
      <c r="Q129" s="141">
        <v>2</v>
      </c>
      <c r="AA129" s="121">
        <v>12</v>
      </c>
      <c r="AB129" s="121">
        <v>0</v>
      </c>
      <c r="AC129" s="121">
        <v>114</v>
      </c>
      <c r="BB129" s="121">
        <v>1</v>
      </c>
      <c r="BC129" s="121">
        <f t="shared" si="27"/>
        <v>0</v>
      </c>
      <c r="BD129" s="121">
        <f t="shared" si="28"/>
        <v>0</v>
      </c>
      <c r="BE129" s="121">
        <f t="shared" si="29"/>
        <v>0</v>
      </c>
      <c r="BF129" s="121">
        <f t="shared" si="30"/>
        <v>0</v>
      </c>
      <c r="BG129" s="121">
        <f t="shared" si="31"/>
        <v>0</v>
      </c>
    </row>
    <row r="130" spans="1:59" ht="12.75">
      <c r="A130" s="142">
        <v>115</v>
      </c>
      <c r="B130" s="143" t="s">
        <v>296</v>
      </c>
      <c r="C130" s="144" t="s">
        <v>297</v>
      </c>
      <c r="D130" s="145" t="s">
        <v>130</v>
      </c>
      <c r="E130" s="146">
        <v>1985</v>
      </c>
      <c r="F130" s="146">
        <v>0</v>
      </c>
      <c r="G130" s="147">
        <f t="shared" si="24"/>
        <v>0</v>
      </c>
      <c r="H130" s="148">
        <v>0</v>
      </c>
      <c r="I130" s="148">
        <f t="shared" si="25"/>
        <v>0</v>
      </c>
      <c r="J130" s="148">
        <v>0</v>
      </c>
      <c r="K130" s="148">
        <f t="shared" si="26"/>
        <v>0</v>
      </c>
      <c r="Q130" s="141">
        <v>2</v>
      </c>
      <c r="AA130" s="121">
        <v>12</v>
      </c>
      <c r="AB130" s="121">
        <v>0</v>
      </c>
      <c r="AC130" s="121">
        <v>115</v>
      </c>
      <c r="BB130" s="121">
        <v>1</v>
      </c>
      <c r="BC130" s="121">
        <f t="shared" si="27"/>
        <v>0</v>
      </c>
      <c r="BD130" s="121">
        <f t="shared" si="28"/>
        <v>0</v>
      </c>
      <c r="BE130" s="121">
        <f t="shared" si="29"/>
        <v>0</v>
      </c>
      <c r="BF130" s="121">
        <f t="shared" si="30"/>
        <v>0</v>
      </c>
      <c r="BG130" s="121">
        <f t="shared" si="31"/>
        <v>0</v>
      </c>
    </row>
    <row r="131" spans="1:59" ht="12.75">
      <c r="A131" s="149"/>
      <c r="B131" s="150" t="s">
        <v>68</v>
      </c>
      <c r="C131" s="151" t="str">
        <f>CONCATENATE(B71," ",C71)</f>
        <v>8 Trubní vedení</v>
      </c>
      <c r="D131" s="149"/>
      <c r="E131" s="152"/>
      <c r="F131" s="152"/>
      <c r="G131" s="153">
        <f>SUM(G71:G130)</f>
        <v>0</v>
      </c>
      <c r="H131" s="154"/>
      <c r="I131" s="155">
        <f>SUM(I71:I130)</f>
        <v>8.283</v>
      </c>
      <c r="J131" s="154"/>
      <c r="K131" s="155">
        <f>SUM(K71:K130)</f>
        <v>0</v>
      </c>
      <c r="Q131" s="141">
        <v>4</v>
      </c>
      <c r="BC131" s="156">
        <f>SUM(BC71:BC130)</f>
        <v>0</v>
      </c>
      <c r="BD131" s="156">
        <f>SUM(BD71:BD130)</f>
        <v>0</v>
      </c>
      <c r="BE131" s="156">
        <f>SUM(BE71:BE130)</f>
        <v>0</v>
      </c>
      <c r="BF131" s="156">
        <f>SUM(BF71:BF130)</f>
        <v>0</v>
      </c>
      <c r="BG131" s="156">
        <f>SUM(BG71:BG130)</f>
        <v>0</v>
      </c>
    </row>
    <row r="132" spans="1:59" ht="12.75">
      <c r="A132" s="137"/>
      <c r="B132" s="180"/>
      <c r="C132" s="181"/>
      <c r="D132" s="137"/>
      <c r="E132" s="182"/>
      <c r="F132" s="182"/>
      <c r="G132" s="183"/>
      <c r="H132" s="136"/>
      <c r="I132" s="184"/>
      <c r="J132" s="136"/>
      <c r="K132" s="184"/>
      <c r="Q132" s="141"/>
      <c r="BC132" s="156"/>
      <c r="BD132" s="156"/>
      <c r="BE132" s="156"/>
      <c r="BF132" s="156"/>
      <c r="BG132" s="156"/>
    </row>
    <row r="133" spans="1:59" ht="12.75">
      <c r="A133" s="137"/>
      <c r="B133" s="180"/>
      <c r="C133" s="181"/>
      <c r="D133" s="137"/>
      <c r="E133" s="182"/>
      <c r="F133" s="182"/>
      <c r="G133" s="183"/>
      <c r="H133" s="136"/>
      <c r="I133" s="184"/>
      <c r="J133" s="136"/>
      <c r="K133" s="184"/>
      <c r="Q133" s="141"/>
      <c r="BC133" s="156"/>
      <c r="BD133" s="156"/>
      <c r="BE133" s="156"/>
      <c r="BF133" s="156"/>
      <c r="BG133" s="156"/>
    </row>
    <row r="134" spans="1:59" ht="12.75">
      <c r="A134" s="137"/>
      <c r="B134" s="180"/>
      <c r="C134" s="181"/>
      <c r="D134" s="137"/>
      <c r="E134" s="182"/>
      <c r="F134" s="182"/>
      <c r="G134" s="183"/>
      <c r="H134" s="136"/>
      <c r="I134" s="184"/>
      <c r="J134" s="136"/>
      <c r="K134" s="184"/>
      <c r="Q134" s="141"/>
      <c r="BC134" s="156"/>
      <c r="BD134" s="156"/>
      <c r="BE134" s="156"/>
      <c r="BF134" s="156"/>
      <c r="BG134" s="156"/>
    </row>
    <row r="135" spans="1:59" ht="12.75">
      <c r="A135" s="137"/>
      <c r="B135" s="180"/>
      <c r="C135" s="181"/>
      <c r="D135" s="137"/>
      <c r="E135" s="182"/>
      <c r="F135" s="182"/>
      <c r="G135" s="183"/>
      <c r="H135" s="136"/>
      <c r="I135" s="184"/>
      <c r="J135" s="136"/>
      <c r="K135" s="184"/>
      <c r="Q135" s="141"/>
      <c r="BC135" s="156"/>
      <c r="BD135" s="156"/>
      <c r="BE135" s="156"/>
      <c r="BF135" s="156"/>
      <c r="BG135" s="156"/>
    </row>
    <row r="136" spans="1:17" ht="12.75">
      <c r="A136" s="134" t="s">
        <v>65</v>
      </c>
      <c r="B136" s="135" t="s">
        <v>298</v>
      </c>
      <c r="C136" s="136" t="s">
        <v>299</v>
      </c>
      <c r="D136" s="137"/>
      <c r="E136" s="138"/>
      <c r="F136" s="138"/>
      <c r="G136" s="139"/>
      <c r="H136" s="140"/>
      <c r="I136" s="140"/>
      <c r="J136" s="140"/>
      <c r="K136" s="140"/>
      <c r="Q136" s="141">
        <v>1</v>
      </c>
    </row>
    <row r="137" spans="1:59" ht="12.75">
      <c r="A137" s="142">
        <v>116</v>
      </c>
      <c r="B137" s="143" t="s">
        <v>300</v>
      </c>
      <c r="C137" s="144" t="s">
        <v>301</v>
      </c>
      <c r="D137" s="145" t="s">
        <v>130</v>
      </c>
      <c r="E137" s="146">
        <v>237.6</v>
      </c>
      <c r="F137" s="146">
        <v>0</v>
      </c>
      <c r="G137" s="147">
        <f>E137*F137</f>
        <v>0</v>
      </c>
      <c r="H137" s="148">
        <v>0</v>
      </c>
      <c r="I137" s="148">
        <f>E137*H137</f>
        <v>0</v>
      </c>
      <c r="J137" s="148">
        <v>0</v>
      </c>
      <c r="K137" s="148">
        <f>E137*J137</f>
        <v>0</v>
      </c>
      <c r="Q137" s="141">
        <v>2</v>
      </c>
      <c r="AA137" s="121">
        <v>12</v>
      </c>
      <c r="AB137" s="121">
        <v>0</v>
      </c>
      <c r="AC137" s="121">
        <v>116</v>
      </c>
      <c r="BB137" s="121">
        <v>1</v>
      </c>
      <c r="BC137" s="121">
        <f>IF(BB137=1,G137,0)</f>
        <v>0</v>
      </c>
      <c r="BD137" s="121">
        <f>IF(BB137=2,G137,0)</f>
        <v>0</v>
      </c>
      <c r="BE137" s="121">
        <f>IF(BB137=3,G137,0)</f>
        <v>0</v>
      </c>
      <c r="BF137" s="121">
        <f>IF(BB137=4,G137,0)</f>
        <v>0</v>
      </c>
      <c r="BG137" s="121">
        <f>IF(BB137=5,G137,0)</f>
        <v>0</v>
      </c>
    </row>
    <row r="138" spans="1:59" ht="12.75">
      <c r="A138" s="142">
        <v>117</v>
      </c>
      <c r="B138" s="143" t="s">
        <v>302</v>
      </c>
      <c r="C138" s="144" t="s">
        <v>303</v>
      </c>
      <c r="D138" s="145" t="s">
        <v>130</v>
      </c>
      <c r="E138" s="146">
        <v>237.6</v>
      </c>
      <c r="F138" s="146">
        <v>0</v>
      </c>
      <c r="G138" s="147">
        <f>E138*F138</f>
        <v>0</v>
      </c>
      <c r="H138" s="148">
        <v>0</v>
      </c>
      <c r="I138" s="148">
        <f>E138*H138</f>
        <v>0</v>
      </c>
      <c r="J138" s="148">
        <v>0</v>
      </c>
      <c r="K138" s="148">
        <f>E138*J138</f>
        <v>0</v>
      </c>
      <c r="Q138" s="141">
        <v>2</v>
      </c>
      <c r="AA138" s="121">
        <v>12</v>
      </c>
      <c r="AB138" s="121">
        <v>0</v>
      </c>
      <c r="AC138" s="121">
        <v>117</v>
      </c>
      <c r="BB138" s="121">
        <v>1</v>
      </c>
      <c r="BC138" s="121">
        <f>IF(BB138=1,G138,0)</f>
        <v>0</v>
      </c>
      <c r="BD138" s="121">
        <f>IF(BB138=2,G138,0)</f>
        <v>0</v>
      </c>
      <c r="BE138" s="121">
        <f>IF(BB138=3,G138,0)</f>
        <v>0</v>
      </c>
      <c r="BF138" s="121">
        <f>IF(BB138=4,G138,0)</f>
        <v>0</v>
      </c>
      <c r="BG138" s="121">
        <f>IF(BB138=5,G138,0)</f>
        <v>0</v>
      </c>
    </row>
    <row r="139" spans="1:59" ht="12.75">
      <c r="A139" s="142">
        <v>118</v>
      </c>
      <c r="B139" s="143" t="s">
        <v>304</v>
      </c>
      <c r="C139" s="144" t="s">
        <v>305</v>
      </c>
      <c r="D139" s="145" t="s">
        <v>78</v>
      </c>
      <c r="E139" s="146">
        <v>5</v>
      </c>
      <c r="F139" s="146">
        <v>0</v>
      </c>
      <c r="G139" s="147">
        <f>E139*F139</f>
        <v>0</v>
      </c>
      <c r="H139" s="148">
        <v>1.61679</v>
      </c>
      <c r="I139" s="148">
        <f>E139*H139</f>
        <v>8.08395</v>
      </c>
      <c r="J139" s="148">
        <v>0</v>
      </c>
      <c r="K139" s="148">
        <f>E139*J139</f>
        <v>0</v>
      </c>
      <c r="Q139" s="141">
        <v>2</v>
      </c>
      <c r="AA139" s="121">
        <v>12</v>
      </c>
      <c r="AB139" s="121">
        <v>0</v>
      </c>
      <c r="AC139" s="121">
        <v>118</v>
      </c>
      <c r="BB139" s="121">
        <v>1</v>
      </c>
      <c r="BC139" s="121">
        <f>IF(BB139=1,G139,0)</f>
        <v>0</v>
      </c>
      <c r="BD139" s="121">
        <f>IF(BB139=2,G139,0)</f>
        <v>0</v>
      </c>
      <c r="BE139" s="121">
        <f>IF(BB139=3,G139,0)</f>
        <v>0</v>
      </c>
      <c r="BF139" s="121">
        <f>IF(BB139=4,G139,0)</f>
        <v>0</v>
      </c>
      <c r="BG139" s="121">
        <f>IF(BB139=5,G139,0)</f>
        <v>0</v>
      </c>
    </row>
    <row r="140" spans="1:59" ht="12.75">
      <c r="A140" s="149"/>
      <c r="B140" s="150" t="s">
        <v>68</v>
      </c>
      <c r="C140" s="151" t="str">
        <f>CONCATENATE(B136," ",C136)</f>
        <v>91 Doplňující práce na komunikaci</v>
      </c>
      <c r="D140" s="149"/>
      <c r="E140" s="152"/>
      <c r="F140" s="152"/>
      <c r="G140" s="153">
        <f>SUM(G136:G139)</f>
        <v>0</v>
      </c>
      <c r="H140" s="154"/>
      <c r="I140" s="155">
        <f>SUM(I136:I139)</f>
        <v>8.08395</v>
      </c>
      <c r="J140" s="154"/>
      <c r="K140" s="155">
        <f>SUM(K136:K139)</f>
        <v>0</v>
      </c>
      <c r="Q140" s="141">
        <v>4</v>
      </c>
      <c r="BC140" s="156">
        <f>SUM(BC136:BC139)</f>
        <v>0</v>
      </c>
      <c r="BD140" s="156">
        <f>SUM(BD136:BD139)</f>
        <v>0</v>
      </c>
      <c r="BE140" s="156">
        <f>SUM(BE136:BE139)</f>
        <v>0</v>
      </c>
      <c r="BF140" s="156">
        <f>SUM(BF136:BF139)</f>
        <v>0</v>
      </c>
      <c r="BG140" s="156">
        <f>SUM(BG136:BG139)</f>
        <v>0</v>
      </c>
    </row>
    <row r="141" spans="1:17" ht="12.75">
      <c r="A141" s="134" t="s">
        <v>65</v>
      </c>
      <c r="B141" s="135" t="s">
        <v>306</v>
      </c>
      <c r="C141" s="136" t="s">
        <v>307</v>
      </c>
      <c r="D141" s="137"/>
      <c r="E141" s="138"/>
      <c r="F141" s="138"/>
      <c r="G141" s="139"/>
      <c r="H141" s="140"/>
      <c r="I141" s="140"/>
      <c r="J141" s="140"/>
      <c r="K141" s="140"/>
      <c r="Q141" s="141">
        <v>1</v>
      </c>
    </row>
    <row r="142" spans="1:59" ht="12.75">
      <c r="A142" s="142">
        <v>119</v>
      </c>
      <c r="B142" s="143" t="s">
        <v>308</v>
      </c>
      <c r="C142" s="144" t="s">
        <v>309</v>
      </c>
      <c r="D142" s="145" t="s">
        <v>174</v>
      </c>
      <c r="E142" s="146">
        <v>77.4233</v>
      </c>
      <c r="F142" s="146">
        <v>0</v>
      </c>
      <c r="G142" s="147">
        <f>E142*F142</f>
        <v>0</v>
      </c>
      <c r="H142" s="148">
        <v>0</v>
      </c>
      <c r="I142" s="148">
        <f>E142*H142</f>
        <v>0</v>
      </c>
      <c r="J142" s="148">
        <v>0</v>
      </c>
      <c r="K142" s="148">
        <f>E142*J142</f>
        <v>0</v>
      </c>
      <c r="Q142" s="141">
        <v>2</v>
      </c>
      <c r="AA142" s="121">
        <v>12</v>
      </c>
      <c r="AB142" s="121">
        <v>0</v>
      </c>
      <c r="AC142" s="121">
        <v>119</v>
      </c>
      <c r="BB142" s="121">
        <v>1</v>
      </c>
      <c r="BC142" s="121">
        <f>IF(BB142=1,G142,0)</f>
        <v>0</v>
      </c>
      <c r="BD142" s="121">
        <f>IF(BB142=2,G142,0)</f>
        <v>0</v>
      </c>
      <c r="BE142" s="121">
        <f>IF(BB142=3,G142,0)</f>
        <v>0</v>
      </c>
      <c r="BF142" s="121">
        <f>IF(BB142=4,G142,0)</f>
        <v>0</v>
      </c>
      <c r="BG142" s="121">
        <f>IF(BB142=5,G142,0)</f>
        <v>0</v>
      </c>
    </row>
    <row r="143" spans="1:59" ht="25.5">
      <c r="A143" s="142">
        <v>120</v>
      </c>
      <c r="B143" s="143" t="s">
        <v>310</v>
      </c>
      <c r="C143" s="144" t="s">
        <v>311</v>
      </c>
      <c r="D143" s="145" t="s">
        <v>174</v>
      </c>
      <c r="E143" s="146">
        <v>50.4</v>
      </c>
      <c r="F143" s="146">
        <v>0</v>
      </c>
      <c r="G143" s="147">
        <f>E143*F143</f>
        <v>0</v>
      </c>
      <c r="H143" s="148">
        <v>0</v>
      </c>
      <c r="I143" s="148">
        <f>E143*H143</f>
        <v>0</v>
      </c>
      <c r="J143" s="148">
        <v>0</v>
      </c>
      <c r="K143" s="148">
        <f>E143*J143</f>
        <v>0</v>
      </c>
      <c r="Q143" s="141">
        <v>2</v>
      </c>
      <c r="AA143" s="121">
        <v>12</v>
      </c>
      <c r="AB143" s="121">
        <v>0</v>
      </c>
      <c r="AC143" s="121">
        <v>120</v>
      </c>
      <c r="BB143" s="121">
        <v>1</v>
      </c>
      <c r="BC143" s="121">
        <f>IF(BB143=1,G143,0)</f>
        <v>0</v>
      </c>
      <c r="BD143" s="121">
        <f>IF(BB143=2,G143,0)</f>
        <v>0</v>
      </c>
      <c r="BE143" s="121">
        <f>IF(BB143=3,G143,0)</f>
        <v>0</v>
      </c>
      <c r="BF143" s="121">
        <f>IF(BB143=4,G143,0)</f>
        <v>0</v>
      </c>
      <c r="BG143" s="121">
        <f>IF(BB143=5,G143,0)</f>
        <v>0</v>
      </c>
    </row>
    <row r="144" spans="1:59" ht="25.5">
      <c r="A144" s="142">
        <v>121</v>
      </c>
      <c r="B144" s="143" t="s">
        <v>312</v>
      </c>
      <c r="C144" s="144" t="s">
        <v>313</v>
      </c>
      <c r="D144" s="145" t="s">
        <v>174</v>
      </c>
      <c r="E144" s="146">
        <v>27.0233</v>
      </c>
      <c r="F144" s="146">
        <v>0</v>
      </c>
      <c r="G144" s="147">
        <f>E144*F144</f>
        <v>0</v>
      </c>
      <c r="H144" s="148">
        <v>0</v>
      </c>
      <c r="I144" s="148">
        <f>E144*H144</f>
        <v>0</v>
      </c>
      <c r="J144" s="148">
        <v>0</v>
      </c>
      <c r="K144" s="148">
        <f>E144*J144</f>
        <v>0</v>
      </c>
      <c r="Q144" s="141">
        <v>2</v>
      </c>
      <c r="AA144" s="121">
        <v>12</v>
      </c>
      <c r="AB144" s="121">
        <v>0</v>
      </c>
      <c r="AC144" s="121">
        <v>121</v>
      </c>
      <c r="BB144" s="121">
        <v>1</v>
      </c>
      <c r="BC144" s="121">
        <f>IF(BB144=1,G144,0)</f>
        <v>0</v>
      </c>
      <c r="BD144" s="121">
        <f>IF(BB144=2,G144,0)</f>
        <v>0</v>
      </c>
      <c r="BE144" s="121">
        <f>IF(BB144=3,G144,0)</f>
        <v>0</v>
      </c>
      <c r="BF144" s="121">
        <f>IF(BB144=4,G144,0)</f>
        <v>0</v>
      </c>
      <c r="BG144" s="121">
        <f>IF(BB144=5,G144,0)</f>
        <v>0</v>
      </c>
    </row>
    <row r="145" spans="1:59" ht="25.5">
      <c r="A145" s="142">
        <v>122</v>
      </c>
      <c r="B145" s="143" t="s">
        <v>314</v>
      </c>
      <c r="C145" s="144" t="s">
        <v>315</v>
      </c>
      <c r="D145" s="145" t="s">
        <v>174</v>
      </c>
      <c r="E145" s="146">
        <v>108.0932</v>
      </c>
      <c r="F145" s="146">
        <v>0</v>
      </c>
      <c r="G145" s="147">
        <f>E145*F145</f>
        <v>0</v>
      </c>
      <c r="H145" s="148">
        <v>0</v>
      </c>
      <c r="I145" s="148">
        <f>E145*H145</f>
        <v>0</v>
      </c>
      <c r="J145" s="148">
        <v>0</v>
      </c>
      <c r="K145" s="148">
        <f>E145*J145</f>
        <v>0</v>
      </c>
      <c r="Q145" s="141">
        <v>2</v>
      </c>
      <c r="AA145" s="121">
        <v>12</v>
      </c>
      <c r="AB145" s="121">
        <v>0</v>
      </c>
      <c r="AC145" s="121">
        <v>122</v>
      </c>
      <c r="BB145" s="121">
        <v>1</v>
      </c>
      <c r="BC145" s="121">
        <f>IF(BB145=1,G145,0)</f>
        <v>0</v>
      </c>
      <c r="BD145" s="121">
        <f>IF(BB145=2,G145,0)</f>
        <v>0</v>
      </c>
      <c r="BE145" s="121">
        <f>IF(BB145=3,G145,0)</f>
        <v>0</v>
      </c>
      <c r="BF145" s="121">
        <f>IF(BB145=4,G145,0)</f>
        <v>0</v>
      </c>
      <c r="BG145" s="121">
        <f>IF(BB145=5,G145,0)</f>
        <v>0</v>
      </c>
    </row>
    <row r="146" spans="1:59" ht="25.5">
      <c r="A146" s="142">
        <v>123</v>
      </c>
      <c r="B146" s="143" t="s">
        <v>316</v>
      </c>
      <c r="C146" s="144" t="s">
        <v>317</v>
      </c>
      <c r="D146" s="145" t="s">
        <v>174</v>
      </c>
      <c r="E146" s="146">
        <v>27.0233</v>
      </c>
      <c r="F146" s="146">
        <v>0</v>
      </c>
      <c r="G146" s="147">
        <f>E146*F146</f>
        <v>0</v>
      </c>
      <c r="H146" s="148">
        <v>0</v>
      </c>
      <c r="I146" s="148">
        <f>E146*H146</f>
        <v>0</v>
      </c>
      <c r="J146" s="148">
        <v>0</v>
      </c>
      <c r="K146" s="148">
        <f>E146*J146</f>
        <v>0</v>
      </c>
      <c r="Q146" s="141">
        <v>2</v>
      </c>
      <c r="AA146" s="121">
        <v>12</v>
      </c>
      <c r="AB146" s="121">
        <v>0</v>
      </c>
      <c r="AC146" s="121">
        <v>123</v>
      </c>
      <c r="BB146" s="121">
        <v>1</v>
      </c>
      <c r="BC146" s="121">
        <f>IF(BB146=1,G146,0)</f>
        <v>0</v>
      </c>
      <c r="BD146" s="121">
        <f>IF(BB146=2,G146,0)</f>
        <v>0</v>
      </c>
      <c r="BE146" s="121">
        <f>IF(BB146=3,G146,0)</f>
        <v>0</v>
      </c>
      <c r="BF146" s="121">
        <f>IF(BB146=4,G146,0)</f>
        <v>0</v>
      </c>
      <c r="BG146" s="121">
        <f>IF(BB146=5,G146,0)</f>
        <v>0</v>
      </c>
    </row>
    <row r="147" spans="1:59" ht="12.75">
      <c r="A147" s="149"/>
      <c r="B147" s="150" t="s">
        <v>68</v>
      </c>
      <c r="C147" s="151" t="str">
        <f>CONCATENATE(B141," ",C141)</f>
        <v>97 Prorážení otvorů</v>
      </c>
      <c r="D147" s="149"/>
      <c r="E147" s="152"/>
      <c r="F147" s="152"/>
      <c r="G147" s="153">
        <f>SUM(G141:G146)</f>
        <v>0</v>
      </c>
      <c r="H147" s="154"/>
      <c r="I147" s="155">
        <f>SUM(I141:I146)</f>
        <v>0</v>
      </c>
      <c r="J147" s="154"/>
      <c r="K147" s="155">
        <f>SUM(K141:K146)</f>
        <v>0</v>
      </c>
      <c r="Q147" s="141">
        <v>4</v>
      </c>
      <c r="BC147" s="156">
        <f>SUM(BC141:BC146)</f>
        <v>0</v>
      </c>
      <c r="BD147" s="156">
        <f>SUM(BD141:BD146)</f>
        <v>0</v>
      </c>
      <c r="BE147" s="156">
        <f>SUM(BE141:BE146)</f>
        <v>0</v>
      </c>
      <c r="BF147" s="156">
        <f>SUM(BF141:BF146)</f>
        <v>0</v>
      </c>
      <c r="BG147" s="156">
        <f>SUM(BG141:BG146)</f>
        <v>0</v>
      </c>
    </row>
    <row r="148" spans="1:17" ht="12.75">
      <c r="A148" s="134" t="s">
        <v>65</v>
      </c>
      <c r="B148" s="135" t="s">
        <v>318</v>
      </c>
      <c r="C148" s="136" t="s">
        <v>319</v>
      </c>
      <c r="D148" s="137"/>
      <c r="E148" s="138"/>
      <c r="F148" s="138"/>
      <c r="G148" s="139"/>
      <c r="H148" s="140"/>
      <c r="I148" s="140"/>
      <c r="J148" s="140"/>
      <c r="K148" s="140"/>
      <c r="Q148" s="141">
        <v>1</v>
      </c>
    </row>
    <row r="149" spans="1:59" ht="12.75">
      <c r="A149" s="142">
        <v>124</v>
      </c>
      <c r="B149" s="143" t="s">
        <v>320</v>
      </c>
      <c r="C149" s="144" t="s">
        <v>321</v>
      </c>
      <c r="D149" s="145" t="s">
        <v>174</v>
      </c>
      <c r="E149" s="146">
        <v>327.3476</v>
      </c>
      <c r="F149" s="146">
        <v>0</v>
      </c>
      <c r="G149" s="147">
        <f>E149*F149</f>
        <v>0</v>
      </c>
      <c r="H149" s="148">
        <v>0</v>
      </c>
      <c r="I149" s="148">
        <f>E149*H149</f>
        <v>0</v>
      </c>
      <c r="J149" s="148">
        <v>0</v>
      </c>
      <c r="K149" s="148">
        <f>E149*J149</f>
        <v>0</v>
      </c>
      <c r="Q149" s="141">
        <v>2</v>
      </c>
      <c r="AA149" s="121">
        <v>12</v>
      </c>
      <c r="AB149" s="121">
        <v>0</v>
      </c>
      <c r="AC149" s="121">
        <v>124</v>
      </c>
      <c r="BB149" s="121">
        <v>1</v>
      </c>
      <c r="BC149" s="121">
        <f>IF(BB149=1,G149,0)</f>
        <v>0</v>
      </c>
      <c r="BD149" s="121">
        <f>IF(BB149=2,G149,0)</f>
        <v>0</v>
      </c>
      <c r="BE149" s="121">
        <f>IF(BB149=3,G149,0)</f>
        <v>0</v>
      </c>
      <c r="BF149" s="121">
        <f>IF(BB149=4,G149,0)</f>
        <v>0</v>
      </c>
      <c r="BG149" s="121">
        <f>IF(BB149=5,G149,0)</f>
        <v>0</v>
      </c>
    </row>
    <row r="150" spans="1:59" ht="12.75">
      <c r="A150" s="149"/>
      <c r="B150" s="150" t="s">
        <v>68</v>
      </c>
      <c r="C150" s="151" t="str">
        <f>CONCATENATE(B148," ",C148)</f>
        <v>99 Staveništní přesun hmot</v>
      </c>
      <c r="D150" s="149"/>
      <c r="E150" s="152"/>
      <c r="F150" s="152"/>
      <c r="G150" s="153">
        <f>SUM(G148:G149)</f>
        <v>0</v>
      </c>
      <c r="H150" s="154"/>
      <c r="I150" s="155">
        <f>SUM(I148:I149)</f>
        <v>0</v>
      </c>
      <c r="J150" s="154"/>
      <c r="K150" s="155">
        <f>SUM(K148:K149)</f>
        <v>0</v>
      </c>
      <c r="Q150" s="141">
        <v>4</v>
      </c>
      <c r="BC150" s="156">
        <f>SUM(BC148:BC149)</f>
        <v>0</v>
      </c>
      <c r="BD150" s="156">
        <f>SUM(BD148:BD149)</f>
        <v>0</v>
      </c>
      <c r="BE150" s="156">
        <f>SUM(BE148:BE149)</f>
        <v>0</v>
      </c>
      <c r="BF150" s="156">
        <f>SUM(BF148:BF149)</f>
        <v>0</v>
      </c>
      <c r="BG150" s="156">
        <f>SUM(BG148:BG149)</f>
        <v>0</v>
      </c>
    </row>
    <row r="151" spans="1:17" ht="12.75">
      <c r="A151" s="134" t="s">
        <v>65</v>
      </c>
      <c r="B151" s="135" t="s">
        <v>322</v>
      </c>
      <c r="C151" s="136" t="s">
        <v>323</v>
      </c>
      <c r="D151" s="137"/>
      <c r="E151" s="138"/>
      <c r="F151" s="138"/>
      <c r="G151" s="139"/>
      <c r="H151" s="140"/>
      <c r="I151" s="140"/>
      <c r="J151" s="140"/>
      <c r="K151" s="140"/>
      <c r="Q151" s="141">
        <v>1</v>
      </c>
    </row>
    <row r="152" spans="1:59" ht="12.75">
      <c r="A152" s="142">
        <v>125</v>
      </c>
      <c r="B152" s="143" t="s">
        <v>324</v>
      </c>
      <c r="C152" s="144" t="s">
        <v>325</v>
      </c>
      <c r="D152" s="145" t="s">
        <v>326</v>
      </c>
      <c r="E152" s="146">
        <v>6</v>
      </c>
      <c r="F152" s="146">
        <v>0</v>
      </c>
      <c r="G152" s="147">
        <f aca="true" t="shared" si="32" ref="G152:G157">E152*F152</f>
        <v>0</v>
      </c>
      <c r="H152" s="148">
        <v>0</v>
      </c>
      <c r="I152" s="148">
        <f aca="true" t="shared" si="33" ref="I152:I157">E152*H152</f>
        <v>0</v>
      </c>
      <c r="J152" s="148">
        <v>0</v>
      </c>
      <c r="K152" s="148">
        <f aca="true" t="shared" si="34" ref="K152:K157">E152*J152</f>
        <v>0</v>
      </c>
      <c r="Q152" s="141">
        <v>2</v>
      </c>
      <c r="AA152" s="121">
        <v>12</v>
      </c>
      <c r="AB152" s="121">
        <v>0</v>
      </c>
      <c r="AC152" s="121">
        <v>125</v>
      </c>
      <c r="BB152" s="121">
        <v>1</v>
      </c>
      <c r="BC152" s="121">
        <f aca="true" t="shared" si="35" ref="BC152:BC157">IF(BB152=1,G152,0)</f>
        <v>0</v>
      </c>
      <c r="BD152" s="121">
        <f aca="true" t="shared" si="36" ref="BD152:BD157">IF(BB152=2,G152,0)</f>
        <v>0</v>
      </c>
      <c r="BE152" s="121">
        <f aca="true" t="shared" si="37" ref="BE152:BE157">IF(BB152=3,G152,0)</f>
        <v>0</v>
      </c>
      <c r="BF152" s="121">
        <f aca="true" t="shared" si="38" ref="BF152:BF157">IF(BB152=4,G152,0)</f>
        <v>0</v>
      </c>
      <c r="BG152" s="121">
        <f aca="true" t="shared" si="39" ref="BG152:BG157">IF(BB152=5,G152,0)</f>
        <v>0</v>
      </c>
    </row>
    <row r="153" spans="1:59" ht="12.75">
      <c r="A153" s="142">
        <v>126</v>
      </c>
      <c r="B153" s="143" t="s">
        <v>327</v>
      </c>
      <c r="C153" s="144" t="s">
        <v>328</v>
      </c>
      <c r="D153" s="145" t="s">
        <v>326</v>
      </c>
      <c r="E153" s="146">
        <v>1</v>
      </c>
      <c r="F153" s="146">
        <v>0</v>
      </c>
      <c r="G153" s="147">
        <f t="shared" si="32"/>
        <v>0</v>
      </c>
      <c r="H153" s="148">
        <v>0</v>
      </c>
      <c r="I153" s="148">
        <f t="shared" si="33"/>
        <v>0</v>
      </c>
      <c r="J153" s="148">
        <v>0</v>
      </c>
      <c r="K153" s="148">
        <f t="shared" si="34"/>
        <v>0</v>
      </c>
      <c r="Q153" s="141">
        <v>2</v>
      </c>
      <c r="AA153" s="121">
        <v>12</v>
      </c>
      <c r="AB153" s="121">
        <v>0</v>
      </c>
      <c r="AC153" s="121">
        <v>126</v>
      </c>
      <c r="BB153" s="121">
        <v>1</v>
      </c>
      <c r="BC153" s="121">
        <f t="shared" si="35"/>
        <v>0</v>
      </c>
      <c r="BD153" s="121">
        <f t="shared" si="36"/>
        <v>0</v>
      </c>
      <c r="BE153" s="121">
        <f t="shared" si="37"/>
        <v>0</v>
      </c>
      <c r="BF153" s="121">
        <f t="shared" si="38"/>
        <v>0</v>
      </c>
      <c r="BG153" s="121">
        <f t="shared" si="39"/>
        <v>0</v>
      </c>
    </row>
    <row r="154" spans="1:59" ht="12.75">
      <c r="A154" s="142">
        <v>127</v>
      </c>
      <c r="B154" s="143" t="s">
        <v>329</v>
      </c>
      <c r="C154" s="144" t="s">
        <v>330</v>
      </c>
      <c r="D154" s="145" t="s">
        <v>326</v>
      </c>
      <c r="E154" s="146">
        <v>1</v>
      </c>
      <c r="F154" s="146">
        <v>0</v>
      </c>
      <c r="G154" s="147">
        <f t="shared" si="32"/>
        <v>0</v>
      </c>
      <c r="H154" s="148">
        <v>0</v>
      </c>
      <c r="I154" s="148">
        <f t="shared" si="33"/>
        <v>0</v>
      </c>
      <c r="J154" s="148">
        <v>0</v>
      </c>
      <c r="K154" s="148">
        <f t="shared" si="34"/>
        <v>0</v>
      </c>
      <c r="Q154" s="141">
        <v>2</v>
      </c>
      <c r="AA154" s="121">
        <v>12</v>
      </c>
      <c r="AB154" s="121">
        <v>0</v>
      </c>
      <c r="AC154" s="121">
        <v>127</v>
      </c>
      <c r="BB154" s="121">
        <v>1</v>
      </c>
      <c r="BC154" s="121">
        <f t="shared" si="35"/>
        <v>0</v>
      </c>
      <c r="BD154" s="121">
        <f t="shared" si="36"/>
        <v>0</v>
      </c>
      <c r="BE154" s="121">
        <f t="shared" si="37"/>
        <v>0</v>
      </c>
      <c r="BF154" s="121">
        <f t="shared" si="38"/>
        <v>0</v>
      </c>
      <c r="BG154" s="121">
        <f t="shared" si="39"/>
        <v>0</v>
      </c>
    </row>
    <row r="155" spans="1:59" ht="12.75">
      <c r="A155" s="142">
        <v>128</v>
      </c>
      <c r="B155" s="143" t="s">
        <v>331</v>
      </c>
      <c r="C155" s="144" t="s">
        <v>332</v>
      </c>
      <c r="D155" s="145" t="s">
        <v>326</v>
      </c>
      <c r="E155" s="146">
        <v>5</v>
      </c>
      <c r="F155" s="146">
        <v>0</v>
      </c>
      <c r="G155" s="147">
        <f t="shared" si="32"/>
        <v>0</v>
      </c>
      <c r="H155" s="148">
        <v>0</v>
      </c>
      <c r="I155" s="148">
        <f t="shared" si="33"/>
        <v>0</v>
      </c>
      <c r="J155" s="148">
        <v>0</v>
      </c>
      <c r="K155" s="148">
        <f t="shared" si="34"/>
        <v>0</v>
      </c>
      <c r="Q155" s="141">
        <v>2</v>
      </c>
      <c r="AA155" s="121">
        <v>12</v>
      </c>
      <c r="AB155" s="121">
        <v>0</v>
      </c>
      <c r="AC155" s="121">
        <v>128</v>
      </c>
      <c r="BB155" s="121">
        <v>1</v>
      </c>
      <c r="BC155" s="121">
        <f t="shared" si="35"/>
        <v>0</v>
      </c>
      <c r="BD155" s="121">
        <f t="shared" si="36"/>
        <v>0</v>
      </c>
      <c r="BE155" s="121">
        <f t="shared" si="37"/>
        <v>0</v>
      </c>
      <c r="BF155" s="121">
        <f t="shared" si="38"/>
        <v>0</v>
      </c>
      <c r="BG155" s="121">
        <f t="shared" si="39"/>
        <v>0</v>
      </c>
    </row>
    <row r="156" spans="1:59" ht="12.75">
      <c r="A156" s="142">
        <v>129</v>
      </c>
      <c r="B156" s="143" t="s">
        <v>333</v>
      </c>
      <c r="C156" s="144" t="s">
        <v>334</v>
      </c>
      <c r="D156" s="145" t="s">
        <v>326</v>
      </c>
      <c r="E156" s="146">
        <v>1</v>
      </c>
      <c r="F156" s="146">
        <v>0</v>
      </c>
      <c r="G156" s="147">
        <f t="shared" si="32"/>
        <v>0</v>
      </c>
      <c r="H156" s="148">
        <v>0</v>
      </c>
      <c r="I156" s="148">
        <f t="shared" si="33"/>
        <v>0</v>
      </c>
      <c r="J156" s="148">
        <v>0</v>
      </c>
      <c r="K156" s="148">
        <f t="shared" si="34"/>
        <v>0</v>
      </c>
      <c r="Q156" s="141">
        <v>2</v>
      </c>
      <c r="AA156" s="121">
        <v>12</v>
      </c>
      <c r="AB156" s="121">
        <v>0</v>
      </c>
      <c r="AC156" s="121">
        <v>129</v>
      </c>
      <c r="BB156" s="121">
        <v>1</v>
      </c>
      <c r="BC156" s="121">
        <f t="shared" si="35"/>
        <v>0</v>
      </c>
      <c r="BD156" s="121">
        <f t="shared" si="36"/>
        <v>0</v>
      </c>
      <c r="BE156" s="121">
        <f t="shared" si="37"/>
        <v>0</v>
      </c>
      <c r="BF156" s="121">
        <f t="shared" si="38"/>
        <v>0</v>
      </c>
      <c r="BG156" s="121">
        <f t="shared" si="39"/>
        <v>0</v>
      </c>
    </row>
    <row r="157" spans="1:59" ht="25.5">
      <c r="A157" s="142">
        <v>130</v>
      </c>
      <c r="B157" s="143" t="s">
        <v>335</v>
      </c>
      <c r="C157" s="144" t="s">
        <v>336</v>
      </c>
      <c r="D157" s="145" t="s">
        <v>326</v>
      </c>
      <c r="E157" s="146">
        <v>1</v>
      </c>
      <c r="F157" s="146">
        <v>0</v>
      </c>
      <c r="G157" s="147">
        <f t="shared" si="32"/>
        <v>0</v>
      </c>
      <c r="H157" s="148">
        <v>0</v>
      </c>
      <c r="I157" s="148">
        <f t="shared" si="33"/>
        <v>0</v>
      </c>
      <c r="J157" s="148">
        <v>0</v>
      </c>
      <c r="K157" s="148">
        <f t="shared" si="34"/>
        <v>0</v>
      </c>
      <c r="Q157" s="141">
        <v>2</v>
      </c>
      <c r="AA157" s="121">
        <v>12</v>
      </c>
      <c r="AB157" s="121">
        <v>0</v>
      </c>
      <c r="AC157" s="121">
        <v>130</v>
      </c>
      <c r="BB157" s="121">
        <v>1</v>
      </c>
      <c r="BC157" s="121">
        <f t="shared" si="35"/>
        <v>0</v>
      </c>
      <c r="BD157" s="121">
        <f t="shared" si="36"/>
        <v>0</v>
      </c>
      <c r="BE157" s="121">
        <f t="shared" si="37"/>
        <v>0</v>
      </c>
      <c r="BF157" s="121">
        <f t="shared" si="38"/>
        <v>0</v>
      </c>
      <c r="BG157" s="121">
        <f t="shared" si="39"/>
        <v>0</v>
      </c>
    </row>
    <row r="158" spans="1:59" ht="12.75">
      <c r="A158" s="149"/>
      <c r="B158" s="150" t="s">
        <v>68</v>
      </c>
      <c r="C158" s="151" t="str">
        <f>CONCATENATE(B151," ",C151)</f>
        <v>OST Ostatní</v>
      </c>
      <c r="D158" s="149"/>
      <c r="E158" s="152"/>
      <c r="F158" s="152"/>
      <c r="G158" s="153">
        <f>SUM(G151:G157)</f>
        <v>0</v>
      </c>
      <c r="H158" s="154"/>
      <c r="I158" s="155">
        <f>SUM(I151:I157)</f>
        <v>0</v>
      </c>
      <c r="J158" s="154"/>
      <c r="K158" s="155">
        <f>SUM(K151:K157)</f>
        <v>0</v>
      </c>
      <c r="Q158" s="141">
        <v>4</v>
      </c>
      <c r="BC158" s="156">
        <f>SUM(BC151:BC157)</f>
        <v>0</v>
      </c>
      <c r="BD158" s="156">
        <f>SUM(BD151:BD157)</f>
        <v>0</v>
      </c>
      <c r="BE158" s="156">
        <f>SUM(BE151:BE157)</f>
        <v>0</v>
      </c>
      <c r="BF158" s="156">
        <f>SUM(BF151:BF157)</f>
        <v>0</v>
      </c>
      <c r="BG158" s="156">
        <f>SUM(BG151:BG157)</f>
        <v>0</v>
      </c>
    </row>
    <row r="159" ht="12.75">
      <c r="E159" s="121"/>
    </row>
    <row r="160" ht="12.75">
      <c r="E160" s="121"/>
    </row>
    <row r="161" ht="12.75">
      <c r="E161" s="121"/>
    </row>
    <row r="162" ht="12.75">
      <c r="E162" s="121"/>
    </row>
    <row r="163" ht="12.75">
      <c r="E163" s="121"/>
    </row>
    <row r="164" ht="12.75">
      <c r="E164" s="121"/>
    </row>
    <row r="165" ht="12.75">
      <c r="E165" s="121"/>
    </row>
    <row r="166" ht="12.75">
      <c r="E166" s="121"/>
    </row>
    <row r="167" ht="12.75">
      <c r="E167" s="121"/>
    </row>
    <row r="168" ht="12.75">
      <c r="E168" s="121"/>
    </row>
    <row r="169" ht="12.75">
      <c r="E169" s="121"/>
    </row>
    <row r="170" ht="12.75">
      <c r="E170" s="121"/>
    </row>
    <row r="171" ht="12.75">
      <c r="E171" s="121"/>
    </row>
    <row r="172" ht="12.75">
      <c r="E172" s="121"/>
    </row>
    <row r="173" ht="12.75">
      <c r="E173" s="121"/>
    </row>
    <row r="174" ht="12.75">
      <c r="E174" s="121"/>
    </row>
    <row r="175" ht="12.75">
      <c r="E175" s="121"/>
    </row>
    <row r="176" ht="12.75">
      <c r="E176" s="121"/>
    </row>
    <row r="177" ht="12.75">
      <c r="E177" s="121"/>
    </row>
    <row r="178" ht="12.75">
      <c r="E178" s="121"/>
    </row>
    <row r="179" ht="12.75">
      <c r="E179" s="121"/>
    </row>
    <row r="180" ht="12.75">
      <c r="E180" s="121"/>
    </row>
    <row r="181" ht="12.75">
      <c r="E181" s="121"/>
    </row>
    <row r="182" spans="1:7" ht="12.75">
      <c r="A182" s="157"/>
      <c r="B182" s="157"/>
      <c r="C182" s="157"/>
      <c r="D182" s="157"/>
      <c r="E182" s="157"/>
      <c r="F182" s="157"/>
      <c r="G182" s="157"/>
    </row>
    <row r="183" spans="1:7" ht="12.75">
      <c r="A183" s="157"/>
      <c r="B183" s="157"/>
      <c r="C183" s="157"/>
      <c r="D183" s="157"/>
      <c r="E183" s="157"/>
      <c r="F183" s="157"/>
      <c r="G183" s="157"/>
    </row>
    <row r="184" spans="1:7" ht="12.75">
      <c r="A184" s="157"/>
      <c r="B184" s="157"/>
      <c r="C184" s="157"/>
      <c r="D184" s="157"/>
      <c r="E184" s="157"/>
      <c r="F184" s="157"/>
      <c r="G184" s="157"/>
    </row>
    <row r="185" spans="1:7" ht="12.75">
      <c r="A185" s="157"/>
      <c r="B185" s="157"/>
      <c r="C185" s="157"/>
      <c r="D185" s="157"/>
      <c r="E185" s="157"/>
      <c r="F185" s="157"/>
      <c r="G185" s="157"/>
    </row>
    <row r="186" ht="12.75">
      <c r="E186" s="121"/>
    </row>
    <row r="187" ht="12.75">
      <c r="E187" s="121"/>
    </row>
    <row r="188" ht="12.75">
      <c r="E188" s="121"/>
    </row>
    <row r="189" ht="12.75">
      <c r="E189" s="121"/>
    </row>
    <row r="190" ht="12.75">
      <c r="E190" s="121"/>
    </row>
    <row r="191" ht="12.75">
      <c r="E191" s="121"/>
    </row>
    <row r="192" ht="12.75">
      <c r="E192" s="121"/>
    </row>
    <row r="193" ht="12.75">
      <c r="E193" s="121"/>
    </row>
    <row r="194" ht="12.75">
      <c r="E194" s="121"/>
    </row>
    <row r="195" ht="12.75">
      <c r="E195" s="121"/>
    </row>
    <row r="196" ht="12.75">
      <c r="E196" s="121"/>
    </row>
    <row r="197" ht="12.75">
      <c r="E197" s="121"/>
    </row>
    <row r="198" ht="12.75">
      <c r="E198" s="121"/>
    </row>
    <row r="199" ht="12.75">
      <c r="E199" s="121"/>
    </row>
    <row r="200" ht="12.75">
      <c r="E200" s="121"/>
    </row>
    <row r="201" ht="12.75">
      <c r="E201" s="121"/>
    </row>
    <row r="202" ht="12.75">
      <c r="E202" s="121"/>
    </row>
    <row r="203" ht="12.75">
      <c r="E203" s="121"/>
    </row>
    <row r="204" ht="12.75">
      <c r="E204" s="121"/>
    </row>
    <row r="205" ht="12.75">
      <c r="E205" s="121"/>
    </row>
    <row r="206" ht="12.75">
      <c r="E206" s="121"/>
    </row>
    <row r="207" ht="12.75">
      <c r="E207" s="121"/>
    </row>
    <row r="208" ht="12.75">
      <c r="E208" s="121"/>
    </row>
    <row r="209" ht="12.75">
      <c r="E209" s="121"/>
    </row>
    <row r="210" ht="12.75">
      <c r="E210" s="121"/>
    </row>
    <row r="211" spans="1:2" ht="12.75">
      <c r="A211" s="158"/>
      <c r="B211" s="158"/>
    </row>
    <row r="212" spans="1:7" ht="12.75">
      <c r="A212" s="157"/>
      <c r="B212" s="157"/>
      <c r="C212" s="160"/>
      <c r="D212" s="160"/>
      <c r="E212" s="161"/>
      <c r="F212" s="160"/>
      <c r="G212" s="162"/>
    </row>
    <row r="213" spans="1:7" ht="12.75">
      <c r="A213" s="163"/>
      <c r="B213" s="163"/>
      <c r="C213" s="157"/>
      <c r="D213" s="157"/>
      <c r="E213" s="164"/>
      <c r="F213" s="157"/>
      <c r="G213" s="157"/>
    </row>
    <row r="214" spans="1:7" ht="12.75">
      <c r="A214" s="157"/>
      <c r="B214" s="157"/>
      <c r="C214" s="157"/>
      <c r="D214" s="157"/>
      <c r="E214" s="164"/>
      <c r="F214" s="157"/>
      <c r="G214" s="157"/>
    </row>
    <row r="215" spans="1:7" ht="12.75">
      <c r="A215" s="157"/>
      <c r="B215" s="157"/>
      <c r="C215" s="157"/>
      <c r="D215" s="157"/>
      <c r="E215" s="164"/>
      <c r="F215" s="157"/>
      <c r="G215" s="157"/>
    </row>
    <row r="216" spans="1:7" ht="12.75">
      <c r="A216" s="157"/>
      <c r="B216" s="157"/>
      <c r="C216" s="157"/>
      <c r="D216" s="157"/>
      <c r="E216" s="164"/>
      <c r="F216" s="157"/>
      <c r="G216" s="157"/>
    </row>
    <row r="217" spans="1:7" ht="12.75">
      <c r="A217" s="157"/>
      <c r="B217" s="157"/>
      <c r="C217" s="157"/>
      <c r="D217" s="157"/>
      <c r="E217" s="164"/>
      <c r="F217" s="157"/>
      <c r="G217" s="157"/>
    </row>
    <row r="218" spans="1:7" ht="12.75">
      <c r="A218" s="157"/>
      <c r="B218" s="157"/>
      <c r="C218" s="157"/>
      <c r="D218" s="157"/>
      <c r="E218" s="164"/>
      <c r="F218" s="157"/>
      <c r="G218" s="157"/>
    </row>
    <row r="219" spans="1:7" ht="12.75">
      <c r="A219" s="157"/>
      <c r="B219" s="157"/>
      <c r="C219" s="157"/>
      <c r="D219" s="157"/>
      <c r="E219" s="164"/>
      <c r="F219" s="157"/>
      <c r="G219" s="157"/>
    </row>
    <row r="220" spans="1:7" ht="12.75">
      <c r="A220" s="157"/>
      <c r="B220" s="157"/>
      <c r="C220" s="157"/>
      <c r="D220" s="157"/>
      <c r="E220" s="164"/>
      <c r="F220" s="157"/>
      <c r="G220" s="157"/>
    </row>
    <row r="221" spans="1:7" ht="12.75">
      <c r="A221" s="157"/>
      <c r="B221" s="157"/>
      <c r="C221" s="157"/>
      <c r="D221" s="157"/>
      <c r="E221" s="164"/>
      <c r="F221" s="157"/>
      <c r="G221" s="157"/>
    </row>
    <row r="222" spans="1:7" ht="12.75">
      <c r="A222" s="157"/>
      <c r="B222" s="157"/>
      <c r="C222" s="157"/>
      <c r="D222" s="157"/>
      <c r="E222" s="164"/>
      <c r="F222" s="157"/>
      <c r="G222" s="157"/>
    </row>
    <row r="223" spans="1:7" ht="12.75">
      <c r="A223" s="157"/>
      <c r="B223" s="157"/>
      <c r="C223" s="157"/>
      <c r="D223" s="157"/>
      <c r="E223" s="164"/>
      <c r="F223" s="157"/>
      <c r="G223" s="157"/>
    </row>
    <row r="224" spans="1:7" ht="12.75">
      <c r="A224" s="157"/>
      <c r="B224" s="157"/>
      <c r="C224" s="157"/>
      <c r="D224" s="157"/>
      <c r="E224" s="164"/>
      <c r="F224" s="157"/>
      <c r="G224" s="157"/>
    </row>
    <row r="225" spans="1:7" ht="12.75">
      <c r="A225" s="157"/>
      <c r="B225" s="157"/>
      <c r="C225" s="157"/>
      <c r="D225" s="157"/>
      <c r="E225" s="164"/>
      <c r="F225" s="157"/>
      <c r="G225" s="157"/>
    </row>
  </sheetData>
  <sheetProtection/>
  <mergeCells count="4">
    <mergeCell ref="A1:I1"/>
    <mergeCell ref="A3:B3"/>
    <mergeCell ref="A4:B4"/>
    <mergeCell ref="G4:I4"/>
  </mergeCells>
  <printOptions gridLines="1"/>
  <pageMargins left="0.5905511811023623" right="0.5905511811023623" top="0.984251968503937" bottom="0.5905511811023623" header="0.31496062992125984" footer="0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Vlastnik</dc:creator>
  <cp:keywords/>
  <dc:description/>
  <cp:lastModifiedBy>Marešová</cp:lastModifiedBy>
  <cp:lastPrinted>2012-03-28T08:51:57Z</cp:lastPrinted>
  <dcterms:created xsi:type="dcterms:W3CDTF">2012-03-28T08:26:56Z</dcterms:created>
  <dcterms:modified xsi:type="dcterms:W3CDTF">2013-10-10T10:14:28Z</dcterms:modified>
  <cp:category/>
  <cp:version/>
  <cp:contentType/>
  <cp:contentStatus/>
</cp:coreProperties>
</file>