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 activeTab="1"/>
  </bookViews>
  <sheets>
    <sheet name="Rekapitulace" sheetId="2" r:id="rId1"/>
    <sheet name="Položky" sheetId="3" r:id="rId2"/>
  </sheets>
  <calcPr calcId="125725"/>
</workbook>
</file>

<file path=xl/calcChain.xml><?xml version="1.0" encoding="utf-8"?>
<calcChain xmlns="http://schemas.openxmlformats.org/spreadsheetml/2006/main">
  <c r="J91" i="3"/>
  <c r="I89"/>
  <c r="I86"/>
  <c r="I84"/>
  <c r="I91" s="1"/>
  <c r="J80"/>
  <c r="I78"/>
  <c r="I76"/>
  <c r="I72"/>
  <c r="I70"/>
  <c r="I68"/>
  <c r="I66"/>
  <c r="I64"/>
  <c r="I62"/>
  <c r="I60"/>
  <c r="I59"/>
  <c r="I57"/>
  <c r="I80" s="1"/>
  <c r="J51"/>
  <c r="I49"/>
  <c r="I47"/>
  <c r="I44"/>
  <c r="I51" s="1"/>
  <c r="J40"/>
  <c r="I38"/>
  <c r="I37"/>
  <c r="I34"/>
  <c r="I40" s="1"/>
  <c r="J30"/>
  <c r="I28"/>
  <c r="I27"/>
  <c r="I24"/>
  <c r="I21"/>
  <c r="I18"/>
  <c r="I17"/>
  <c r="I12"/>
  <c r="I9"/>
  <c r="I7"/>
  <c r="H13" i="2"/>
  <c r="I13" i="3" l="1"/>
  <c r="I30"/>
  <c r="H95" l="1"/>
  <c r="I95" s="1"/>
  <c r="I96" s="1"/>
</calcChain>
</file>

<file path=xl/sharedStrings.xml><?xml version="1.0" encoding="utf-8"?>
<sst xmlns="http://schemas.openxmlformats.org/spreadsheetml/2006/main" count="351" uniqueCount="155">
  <si>
    <t>strana:</t>
  </si>
  <si>
    <t xml:space="preserve">Datum: </t>
  </si>
  <si>
    <t>REKAPITULACE:</t>
  </si>
  <si>
    <t>Kód</t>
  </si>
  <si>
    <t>Text</t>
  </si>
  <si>
    <t>Celková cena</t>
  </si>
  <si>
    <t>003</t>
  </si>
  <si>
    <t>009</t>
  </si>
  <si>
    <t>Ostatní konstrukce a práce</t>
  </si>
  <si>
    <t>Oddíly prací HSV celkem</t>
  </si>
  <si>
    <t>VRN</t>
  </si>
  <si>
    <t>Vedlejší rozpočtové náklady</t>
  </si>
  <si>
    <t>Oddíly VRN celkem</t>
  </si>
  <si>
    <t>CELKEM</t>
  </si>
  <si>
    <t>Oddíly prací PSV celkem</t>
  </si>
  <si>
    <t>Ev.číslo</t>
  </si>
  <si>
    <t>P</t>
  </si>
  <si>
    <t>Spec.kód</t>
  </si>
  <si>
    <t>MJ</t>
  </si>
  <si>
    <t>Výměra</t>
  </si>
  <si>
    <t>Celk. cena</t>
  </si>
  <si>
    <t>Jedn. cena</t>
  </si>
  <si>
    <t>1.</t>
  </si>
  <si>
    <t>2.</t>
  </si>
  <si>
    <t>3.</t>
  </si>
  <si>
    <t>C</t>
  </si>
  <si>
    <t>kus</t>
  </si>
  <si>
    <t>t</t>
  </si>
  <si>
    <t>H</t>
  </si>
  <si>
    <t>Kapitola celkem:</t>
  </si>
  <si>
    <t>X</t>
  </si>
  <si>
    <t>m2</t>
  </si>
  <si>
    <t>4.</t>
  </si>
  <si>
    <t>979 08-3117</t>
  </si>
  <si>
    <t>979 08-3191</t>
  </si>
  <si>
    <t>979 09-8123</t>
  </si>
  <si>
    <t>Vodorovné přemístění suti s naložením</t>
  </si>
  <si>
    <t xml:space="preserve">a složením na skládku do 6000 m </t>
  </si>
  <si>
    <t>skládku ZKD 1000 m nad 6000 m</t>
  </si>
  <si>
    <t xml:space="preserve">Příplatek k vodrovnému přemístění </t>
  </si>
  <si>
    <t xml:space="preserve">suti s naložením a složením na </t>
  </si>
  <si>
    <t>07</t>
  </si>
  <si>
    <t>V</t>
  </si>
  <si>
    <t>Zařízení staveniště</t>
  </si>
  <si>
    <t>%</t>
  </si>
  <si>
    <t>Povlakové krytiny</t>
  </si>
  <si>
    <t>Izolace tepelné</t>
  </si>
  <si>
    <t>Konstrukce tesařské</t>
  </si>
  <si>
    <t>764</t>
  </si>
  <si>
    <t>Konstrukce klempířské</t>
  </si>
  <si>
    <t>765</t>
  </si>
  <si>
    <t>Krytiny tvrdé</t>
  </si>
  <si>
    <t xml:space="preserve">         -</t>
  </si>
  <si>
    <t xml:space="preserve">        -</t>
  </si>
  <si>
    <t xml:space="preserve">         -   </t>
  </si>
  <si>
    <t>Slepý rozpočet</t>
  </si>
  <si>
    <t>Poplatek za skládku- netříděné</t>
  </si>
  <si>
    <r>
      <t xml:space="preserve">Hmot. </t>
    </r>
    <r>
      <rPr>
        <b/>
        <sz val="11"/>
        <color theme="1"/>
        <rFont val="Arial"/>
        <family val="2"/>
        <charset val="238"/>
      </rPr>
      <t>[T]</t>
    </r>
  </si>
  <si>
    <t>201</t>
  </si>
  <si>
    <t>FÓLIE STŘEŠNÍ SIKAPLAN</t>
  </si>
  <si>
    <t>712</t>
  </si>
  <si>
    <t>712 36-3086</t>
  </si>
  <si>
    <t xml:space="preserve">Provedení povlakové krytiny střech do </t>
  </si>
  <si>
    <t xml:space="preserve">10°pojištění spoje fólie EPDM </t>
  </si>
  <si>
    <t>nalepením pruhu fólie lepidlem</t>
  </si>
  <si>
    <t>m</t>
  </si>
  <si>
    <t xml:space="preserve">10° fólií CSPE rozvinutím a natažením </t>
  </si>
  <si>
    <t>v ploše</t>
  </si>
  <si>
    <t>712 36-3091</t>
  </si>
  <si>
    <t xml:space="preserve">           -</t>
  </si>
  <si>
    <t xml:space="preserve">            -</t>
  </si>
  <si>
    <t>712 36-3104</t>
  </si>
  <si>
    <t>10° fólie talířovou hmožděnkou do</t>
  </si>
  <si>
    <t>dřevěné konstrukce</t>
  </si>
  <si>
    <t>5.</t>
  </si>
  <si>
    <t>590 51380</t>
  </si>
  <si>
    <t>Talířek hmoždinkový</t>
  </si>
  <si>
    <t>6.</t>
  </si>
  <si>
    <t>998 71-2101</t>
  </si>
  <si>
    <t xml:space="preserve">Přesun hmot pro krytiny povlakové v </t>
  </si>
  <si>
    <t>objektech do 6 m</t>
  </si>
  <si>
    <t xml:space="preserve">Izolace tepelné </t>
  </si>
  <si>
    <t>713 14-1131</t>
  </si>
  <si>
    <t>Montáž izolace tepelné střech plochých</t>
  </si>
  <si>
    <t>713</t>
  </si>
  <si>
    <t>lepené za studena 1 vrstva rohoží,</t>
  </si>
  <si>
    <t>pásů, dílců, desek</t>
  </si>
  <si>
    <t>631 71-3101</t>
  </si>
  <si>
    <t>Desk izol Rockw Dachrock tl. 100 mm</t>
  </si>
  <si>
    <t>998 71-3101</t>
  </si>
  <si>
    <t xml:space="preserve">Přesun hmot pro izolace tepelné v </t>
  </si>
  <si>
    <t>objektech v do 6 m</t>
  </si>
  <si>
    <t>762 34-1017</t>
  </si>
  <si>
    <t>Bednění střech rovných z desek OSB</t>
  </si>
  <si>
    <t xml:space="preserve">šroubovaných na krokve na sraz  tl. </t>
  </si>
  <si>
    <t>desky 25 mm</t>
  </si>
  <si>
    <t>762</t>
  </si>
  <si>
    <t>762 34-2813</t>
  </si>
  <si>
    <t xml:space="preserve">Demontáž laťovaných střech z latí při </t>
  </si>
  <si>
    <t>osové vzdálenosti přes 0,50 m</t>
  </si>
  <si>
    <t>998 76-2102</t>
  </si>
  <si>
    <t>Přesun hmot pro konstrukce</t>
  </si>
  <si>
    <t>tesařské v objektech v do 12 m</t>
  </si>
  <si>
    <t>764 35-2800</t>
  </si>
  <si>
    <t>Demontáž žlab podokapní půlkruhový</t>
  </si>
  <si>
    <t>rovný rš 250mm do 30°</t>
  </si>
  <si>
    <t>764 35-9810</t>
  </si>
  <si>
    <t>Demontáž kotlík kónický do 30°</t>
  </si>
  <si>
    <t>ks</t>
  </si>
  <si>
    <t>Demontáž trubky kruhové průměr 75</t>
  </si>
  <si>
    <t>a 100 mm</t>
  </si>
  <si>
    <t>764 45-4801</t>
  </si>
  <si>
    <t>764 45-6852</t>
  </si>
  <si>
    <t>Demontáž kolen výtokových kruhových</t>
  </si>
  <si>
    <t>průměr 75 a 100 mm</t>
  </si>
  <si>
    <t xml:space="preserve">             -</t>
  </si>
  <si>
    <t>764 75-1112</t>
  </si>
  <si>
    <t>Odpadní trouby Lindab kruhové rovné</t>
  </si>
  <si>
    <t>SROR D 100 mm</t>
  </si>
  <si>
    <t>764 75-1142</t>
  </si>
  <si>
    <t xml:space="preserve">Odpadní trouby Lindab výtokové </t>
  </si>
  <si>
    <t>koleno UTK D 100 mm</t>
  </si>
  <si>
    <t>Odpadní trouby Lindab spodní díl</t>
  </si>
  <si>
    <t>BUTK D 100 mm</t>
  </si>
  <si>
    <t>7.</t>
  </si>
  <si>
    <t>764 75-1122</t>
  </si>
  <si>
    <t>8.</t>
  </si>
  <si>
    <t>764 75-1152</t>
  </si>
  <si>
    <t>Odpadní trouby Lindab odskok</t>
  </si>
  <si>
    <t>SOKN D 100 mm</t>
  </si>
  <si>
    <t>9.</t>
  </si>
  <si>
    <t>764 76-1121</t>
  </si>
  <si>
    <t xml:space="preserve">Žlaby Lindab podokapní půlkruhové </t>
  </si>
  <si>
    <t>R s háky KFL velikost 125 mm</t>
  </si>
  <si>
    <t>10.</t>
  </si>
  <si>
    <t xml:space="preserve">Žlaby Lindab čelo půlkruhové RGT </t>
  </si>
  <si>
    <t>velikost 125 mm</t>
  </si>
  <si>
    <t xml:space="preserve">              -</t>
  </si>
  <si>
    <t>11.</t>
  </si>
  <si>
    <t>764 76-1171</t>
  </si>
  <si>
    <t>764 76-1231</t>
  </si>
  <si>
    <t xml:space="preserve">Žlaby Lindab kotlík SOK k půlkruhovým </t>
  </si>
  <si>
    <t>žlabům, velikost 125 mm</t>
  </si>
  <si>
    <t>12.</t>
  </si>
  <si>
    <t>klempířské v objektech v do 6 m</t>
  </si>
  <si>
    <t>765 90-1235</t>
  </si>
  <si>
    <t>Zakrytí šikmých střech parotěsná</t>
  </si>
  <si>
    <t>zábrana fólie Jutafol N 140 Standard</t>
  </si>
  <si>
    <t>101</t>
  </si>
  <si>
    <t xml:space="preserve">DEMONTÁŽ KRYTINY BITUMENOVÉ </t>
  </si>
  <si>
    <t>GUTTAPRAL NA LAŤOVÁNÍ 62 cm</t>
  </si>
  <si>
    <t>SKLON DO 10°</t>
  </si>
  <si>
    <t>Přesun hmot pro krytiny tvrdé v</t>
  </si>
  <si>
    <t>998 76-5101</t>
  </si>
  <si>
    <t>POLORA - výměna střechy na budově nové dílny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</si>
</sst>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2" fontId="0" fillId="0" borderId="0" xfId="0" applyNumberFormat="1" applyBorder="1"/>
    <xf numFmtId="2" fontId="0" fillId="0" borderId="1" xfId="0" applyNumberFormat="1" applyBorder="1"/>
    <xf numFmtId="0" fontId="0" fillId="0" borderId="2" xfId="0" applyBorder="1"/>
    <xf numFmtId="0" fontId="0" fillId="0" borderId="1" xfId="0" applyBorder="1"/>
    <xf numFmtId="49" fontId="0" fillId="0" borderId="0" xfId="0" applyNumberFormat="1"/>
    <xf numFmtId="0" fontId="0" fillId="0" borderId="3" xfId="0" applyBorder="1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0" xfId="0" applyFont="1" applyBorder="1"/>
    <xf numFmtId="49" fontId="3" fillId="0" borderId="1" xfId="0" applyNumberFormat="1" applyFont="1" applyBorder="1"/>
    <xf numFmtId="2" fontId="0" fillId="0" borderId="0" xfId="0" applyNumberFormat="1"/>
    <xf numFmtId="0" fontId="1" fillId="0" borderId="0" xfId="0" applyFont="1" applyBorder="1"/>
    <xf numFmtId="0" fontId="3" fillId="0" borderId="0" xfId="0" applyFont="1" applyBorder="1"/>
    <xf numFmtId="49" fontId="3" fillId="0" borderId="3" xfId="0" applyNumberFormat="1" applyFont="1" applyBorder="1"/>
    <xf numFmtId="0" fontId="5" fillId="0" borderId="3" xfId="0" applyFont="1" applyBorder="1"/>
    <xf numFmtId="49" fontId="5" fillId="0" borderId="3" xfId="0" applyNumberFormat="1" applyFont="1" applyBorder="1"/>
    <xf numFmtId="2" fontId="5" fillId="0" borderId="3" xfId="0" applyNumberFormat="1" applyFont="1" applyBorder="1"/>
    <xf numFmtId="2" fontId="6" fillId="0" borderId="0" xfId="0" applyNumberFormat="1" applyFont="1" applyBorder="1"/>
    <xf numFmtId="0" fontId="1" fillId="0" borderId="3" xfId="0" applyFont="1" applyBorder="1"/>
    <xf numFmtId="49" fontId="0" fillId="0" borderId="3" xfId="0" applyNumberFormat="1" applyBorder="1"/>
    <xf numFmtId="0" fontId="7" fillId="0" borderId="3" xfId="0" applyFont="1" applyBorder="1"/>
    <xf numFmtId="0" fontId="1" fillId="0" borderId="4" xfId="0" applyFont="1" applyBorder="1"/>
    <xf numFmtId="0" fontId="0" fillId="0" borderId="0" xfId="0" applyBorder="1"/>
    <xf numFmtId="49" fontId="3" fillId="0" borderId="0" xfId="0" applyNumberFormat="1" applyFont="1" applyBorder="1"/>
    <xf numFmtId="49" fontId="5" fillId="0" borderId="0" xfId="0" applyNumberFormat="1" applyFont="1" applyBorder="1"/>
    <xf numFmtId="2" fontId="5" fillId="0" borderId="0" xfId="0" applyNumberFormat="1" applyFont="1" applyBorder="1"/>
    <xf numFmtId="49" fontId="0" fillId="0" borderId="0" xfId="0" applyNumberFormat="1" applyBorder="1"/>
    <xf numFmtId="0" fontId="5" fillId="0" borderId="5" xfId="0" applyFont="1" applyBorder="1"/>
    <xf numFmtId="2" fontId="6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2" fontId="0" fillId="0" borderId="9" xfId="0" applyNumberFormat="1" applyBorder="1"/>
    <xf numFmtId="0" fontId="0" fillId="0" borderId="10" xfId="0" applyBorder="1"/>
    <xf numFmtId="2" fontId="1" fillId="0" borderId="12" xfId="0" applyNumberFormat="1" applyFont="1" applyBorder="1"/>
    <xf numFmtId="0" fontId="1" fillId="0" borderId="10" xfId="0" applyFont="1" applyBorder="1"/>
    <xf numFmtId="49" fontId="0" fillId="0" borderId="13" xfId="0" applyNumberFormat="1" applyBorder="1"/>
    <xf numFmtId="0" fontId="0" fillId="0" borderId="14" xfId="0" applyBorder="1"/>
    <xf numFmtId="0" fontId="1" fillId="0" borderId="13" xfId="0" applyFont="1" applyBorder="1"/>
    <xf numFmtId="49" fontId="0" fillId="0" borderId="12" xfId="0" applyNumberFormat="1" applyBorder="1" applyAlignment="1">
      <alignment horizontal="left"/>
    </xf>
    <xf numFmtId="49" fontId="1" fillId="0" borderId="13" xfId="0" applyNumberFormat="1" applyFont="1" applyFill="1" applyBorder="1"/>
    <xf numFmtId="0" fontId="0" fillId="0" borderId="13" xfId="0" applyBorder="1" applyAlignment="1">
      <alignment horizontal="left"/>
    </xf>
    <xf numFmtId="0" fontId="2" fillId="0" borderId="0" xfId="0" applyFont="1" applyBorder="1"/>
    <xf numFmtId="2" fontId="0" fillId="0" borderId="19" xfId="0" applyNumberFormat="1" applyBorder="1"/>
    <xf numFmtId="0" fontId="0" fillId="0" borderId="20" xfId="0" applyBorder="1"/>
    <xf numFmtId="0" fontId="5" fillId="0" borderId="20" xfId="0" applyFont="1" applyBorder="1"/>
    <xf numFmtId="14" fontId="5" fillId="0" borderId="21" xfId="0" applyNumberFormat="1" applyFont="1" applyBorder="1"/>
    <xf numFmtId="0" fontId="1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3" xfId="0" applyBorder="1"/>
    <xf numFmtId="49" fontId="0" fillId="0" borderId="13" xfId="0" applyNumberFormat="1" applyBorder="1" applyAlignment="1">
      <alignment horizontal="left"/>
    </xf>
    <xf numFmtId="0" fontId="7" fillId="0" borderId="24" xfId="0" applyFont="1" applyBorder="1"/>
    <xf numFmtId="0" fontId="0" fillId="0" borderId="24" xfId="0" applyBorder="1"/>
    <xf numFmtId="0" fontId="0" fillId="0" borderId="4" xfId="0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0" fontId="0" fillId="0" borderId="28" xfId="0" applyBorder="1"/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30" xfId="0" applyBorder="1"/>
    <xf numFmtId="0" fontId="1" fillId="0" borderId="31" xfId="0" applyFont="1" applyBorder="1" applyAlignment="1">
      <alignment horizontal="center"/>
    </xf>
    <xf numFmtId="2" fontId="4" fillId="0" borderId="12" xfId="0" applyNumberFormat="1" applyFont="1" applyBorder="1"/>
    <xf numFmtId="0" fontId="0" fillId="0" borderId="15" xfId="0" applyBorder="1"/>
    <xf numFmtId="0" fontId="1" fillId="0" borderId="6" xfId="0" applyFont="1" applyBorder="1"/>
    <xf numFmtId="49" fontId="4" fillId="0" borderId="7" xfId="0" applyNumberFormat="1" applyFont="1" applyBorder="1"/>
    <xf numFmtId="49" fontId="1" fillId="0" borderId="7" xfId="0" applyNumberFormat="1" applyFont="1" applyBorder="1"/>
    <xf numFmtId="2" fontId="0" fillId="0" borderId="7" xfId="0" applyNumberFormat="1" applyBorder="1"/>
    <xf numFmtId="0" fontId="0" fillId="0" borderId="8" xfId="0" applyBorder="1"/>
    <xf numFmtId="0" fontId="1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13" xfId="0" applyNumberFormat="1" applyFont="1" applyBorder="1"/>
    <xf numFmtId="0" fontId="3" fillId="0" borderId="12" xfId="0" applyFont="1" applyBorder="1"/>
    <xf numFmtId="0" fontId="1" fillId="0" borderId="29" xfId="0" applyFont="1" applyBorder="1"/>
    <xf numFmtId="0" fontId="3" fillId="0" borderId="13" xfId="0" applyFont="1" applyBorder="1"/>
    <xf numFmtId="0" fontId="1" fillId="0" borderId="9" xfId="0" applyFont="1" applyBorder="1"/>
    <xf numFmtId="0" fontId="1" fillId="0" borderId="14" xfId="0" applyFont="1" applyBorder="1"/>
    <xf numFmtId="0" fontId="0" fillId="0" borderId="10" xfId="0" applyFont="1" applyBorder="1"/>
    <xf numFmtId="0" fontId="3" fillId="0" borderId="16" xfId="0" applyFont="1" applyBorder="1"/>
    <xf numFmtId="49" fontId="3" fillId="0" borderId="17" xfId="0" applyNumberFormat="1" applyFont="1" applyBorder="1"/>
    <xf numFmtId="0" fontId="1" fillId="0" borderId="18" xfId="0" applyFont="1" applyBorder="1"/>
    <xf numFmtId="14" fontId="1" fillId="0" borderId="19" xfId="0" applyNumberFormat="1" applyFont="1" applyBorder="1"/>
    <xf numFmtId="49" fontId="0" fillId="0" borderId="20" xfId="0" applyNumberFormat="1" applyBorder="1"/>
    <xf numFmtId="2" fontId="0" fillId="0" borderId="20" xfId="0" applyNumberFormat="1" applyBorder="1"/>
    <xf numFmtId="14" fontId="5" fillId="0" borderId="20" xfId="0" applyNumberFormat="1" applyFont="1" applyBorder="1"/>
    <xf numFmtId="0" fontId="0" fillId="0" borderId="21" xfId="0" applyBorder="1"/>
    <xf numFmtId="49" fontId="5" fillId="0" borderId="1" xfId="0" applyNumberFormat="1" applyFont="1" applyBorder="1"/>
    <xf numFmtId="2" fontId="5" fillId="0" borderId="1" xfId="0" applyNumberFormat="1" applyFont="1" applyBorder="1"/>
    <xf numFmtId="164" fontId="0" fillId="0" borderId="14" xfId="0" applyNumberFormat="1" applyBorder="1"/>
    <xf numFmtId="0" fontId="1" fillId="0" borderId="15" xfId="0" applyFont="1" applyBorder="1"/>
    <xf numFmtId="0" fontId="0" fillId="0" borderId="14" xfId="0" applyFont="1" applyBorder="1"/>
    <xf numFmtId="49" fontId="0" fillId="0" borderId="1" xfId="0" applyNumberFormat="1" applyBorder="1"/>
    <xf numFmtId="0" fontId="3" fillId="0" borderId="6" xfId="0" applyFont="1" applyBorder="1"/>
    <xf numFmtId="49" fontId="3" fillId="0" borderId="7" xfId="0" applyNumberFormat="1" applyFont="1" applyBorder="1"/>
    <xf numFmtId="49" fontId="5" fillId="0" borderId="7" xfId="0" applyNumberFormat="1" applyFont="1" applyBorder="1"/>
    <xf numFmtId="2" fontId="5" fillId="0" borderId="7" xfId="0" applyNumberFormat="1" applyFont="1" applyBorder="1"/>
    <xf numFmtId="0" fontId="5" fillId="0" borderId="7" xfId="0" applyFont="1" applyBorder="1" applyAlignment="1">
      <alignment horizontal="right"/>
    </xf>
    <xf numFmtId="0" fontId="1" fillId="0" borderId="8" xfId="0" applyFont="1" applyBorder="1"/>
    <xf numFmtId="164" fontId="5" fillId="0" borderId="10" xfId="0" applyNumberFormat="1" applyFont="1" applyBorder="1"/>
    <xf numFmtId="164" fontId="5" fillId="0" borderId="15" xfId="0" applyNumberFormat="1" applyFont="1" applyBorder="1"/>
    <xf numFmtId="0" fontId="5" fillId="0" borderId="10" xfId="0" applyFont="1" applyBorder="1"/>
    <xf numFmtId="164" fontId="3" fillId="0" borderId="14" xfId="0" applyNumberFormat="1" applyFont="1" applyBorder="1"/>
    <xf numFmtId="0" fontId="3" fillId="0" borderId="14" xfId="0" applyFont="1" applyBorder="1"/>
    <xf numFmtId="0" fontId="0" fillId="0" borderId="18" xfId="0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2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49" fontId="5" fillId="0" borderId="40" xfId="0" applyNumberFormat="1" applyFont="1" applyBorder="1"/>
    <xf numFmtId="49" fontId="5" fillId="0" borderId="41" xfId="0" applyNumberFormat="1" applyFont="1" applyBorder="1"/>
    <xf numFmtId="49" fontId="5" fillId="0" borderId="42" xfId="0" applyNumberFormat="1" applyFont="1" applyBorder="1"/>
    <xf numFmtId="49" fontId="5" fillId="0" borderId="5" xfId="0" applyNumberFormat="1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2" fontId="5" fillId="0" borderId="40" xfId="0" applyNumberFormat="1" applyFont="1" applyBorder="1"/>
    <xf numFmtId="2" fontId="5" fillId="0" borderId="41" xfId="0" applyNumberFormat="1" applyFont="1" applyBorder="1"/>
    <xf numFmtId="2" fontId="5" fillId="0" borderId="42" xfId="0" applyNumberFormat="1" applyFont="1" applyBorder="1"/>
    <xf numFmtId="2" fontId="5" fillId="0" borderId="5" xfId="0" applyNumberFormat="1" applyFont="1" applyBorder="1"/>
    <xf numFmtId="0" fontId="3" fillId="0" borderId="34" xfId="0" applyFont="1" applyBorder="1" applyAlignment="1">
      <alignment horizontal="right"/>
    </xf>
    <xf numFmtId="49" fontId="3" fillId="0" borderId="32" xfId="0" applyNumberFormat="1" applyFont="1" applyBorder="1"/>
    <xf numFmtId="2" fontId="5" fillId="0" borderId="33" xfId="0" applyNumberFormat="1" applyFont="1" applyBorder="1"/>
    <xf numFmtId="2" fontId="5" fillId="0" borderId="34" xfId="0" applyNumberFormat="1" applyFont="1" applyBorder="1"/>
    <xf numFmtId="2" fontId="5" fillId="0" borderId="35" xfId="0" applyNumberFormat="1" applyFont="1" applyBorder="1"/>
    <xf numFmtId="2" fontId="5" fillId="0" borderId="32" xfId="0" applyNumberFormat="1" applyFont="1" applyBorder="1"/>
    <xf numFmtId="2" fontId="3" fillId="0" borderId="41" xfId="0" applyNumberFormat="1" applyFont="1" applyBorder="1" applyAlignment="1">
      <alignment horizontal="right"/>
    </xf>
    <xf numFmtId="2" fontId="3" fillId="0" borderId="1" xfId="0" applyNumberFormat="1" applyFont="1" applyBorder="1"/>
    <xf numFmtId="49" fontId="3" fillId="0" borderId="32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44" xfId="0" applyBorder="1"/>
    <xf numFmtId="49" fontId="0" fillId="0" borderId="44" xfId="0" applyNumberFormat="1" applyBorder="1"/>
    <xf numFmtId="2" fontId="0" fillId="0" borderId="44" xfId="0" applyNumberFormat="1" applyBorder="1"/>
    <xf numFmtId="0" fontId="0" fillId="0" borderId="43" xfId="0" applyBorder="1"/>
    <xf numFmtId="0" fontId="1" fillId="0" borderId="12" xfId="0" applyFont="1" applyBorder="1"/>
    <xf numFmtId="49" fontId="1" fillId="0" borderId="1" xfId="0" applyNumberFormat="1" applyFont="1" applyBorder="1"/>
    <xf numFmtId="49" fontId="0" fillId="0" borderId="42" xfId="0" applyNumberFormat="1" applyBorder="1"/>
    <xf numFmtId="49" fontId="3" fillId="0" borderId="41" xfId="0" applyNumberFormat="1" applyFont="1" applyBorder="1"/>
    <xf numFmtId="2" fontId="0" fillId="0" borderId="42" xfId="0" applyNumberFormat="1" applyBorder="1"/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2" fontId="0" fillId="0" borderId="35" xfId="0" applyNumberFormat="1" applyBorder="1"/>
    <xf numFmtId="0" fontId="3" fillId="0" borderId="5" xfId="0" applyFont="1" applyBorder="1" applyAlignment="1">
      <alignment horizontal="left"/>
    </xf>
    <xf numFmtId="2" fontId="3" fillId="0" borderId="34" xfId="0" applyNumberFormat="1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0" fillId="0" borderId="42" xfId="0" applyBorder="1"/>
    <xf numFmtId="49" fontId="0" fillId="0" borderId="41" xfId="0" applyNumberFormat="1" applyBorder="1"/>
    <xf numFmtId="0" fontId="3" fillId="0" borderId="32" xfId="0" applyFont="1" applyBorder="1"/>
    <xf numFmtId="0" fontId="0" fillId="0" borderId="34" xfId="0" applyBorder="1"/>
    <xf numFmtId="0" fontId="0" fillId="0" borderId="35" xfId="0" applyBorder="1"/>
    <xf numFmtId="0" fontId="5" fillId="0" borderId="45" xfId="0" applyFont="1" applyBorder="1"/>
    <xf numFmtId="0" fontId="5" fillId="0" borderId="46" xfId="0" applyFont="1" applyBorder="1"/>
    <xf numFmtId="49" fontId="5" fillId="0" borderId="46" xfId="0" applyNumberFormat="1" applyFont="1" applyBorder="1"/>
    <xf numFmtId="0" fontId="0" fillId="0" borderId="41" xfId="0" applyBorder="1"/>
    <xf numFmtId="2" fontId="3" fillId="0" borderId="5" xfId="0" applyNumberFormat="1" applyFont="1" applyBorder="1" applyAlignment="1">
      <alignment horizontal="right"/>
    </xf>
    <xf numFmtId="2" fontId="0" fillId="0" borderId="41" xfId="0" applyNumberFormat="1" applyBorder="1"/>
    <xf numFmtId="2" fontId="5" fillId="0" borderId="46" xfId="0" applyNumberFormat="1" applyFont="1" applyBorder="1"/>
    <xf numFmtId="0" fontId="3" fillId="0" borderId="5" xfId="0" applyFont="1" applyBorder="1" applyAlignment="1">
      <alignment horizontal="right"/>
    </xf>
    <xf numFmtId="0" fontId="1" fillId="0" borderId="39" xfId="0" applyFont="1" applyBorder="1"/>
    <xf numFmtId="0" fontId="1" fillId="0" borderId="38" xfId="0" applyFont="1" applyBorder="1"/>
    <xf numFmtId="4" fontId="5" fillId="0" borderId="42" xfId="0" applyNumberFormat="1" applyFont="1" applyBorder="1"/>
    <xf numFmtId="164" fontId="5" fillId="0" borderId="14" xfId="0" applyNumberFormat="1" applyFont="1" applyBorder="1"/>
    <xf numFmtId="2" fontId="0" fillId="0" borderId="3" xfId="0" applyNumberFormat="1" applyBorder="1"/>
    <xf numFmtId="0" fontId="3" fillId="0" borderId="34" xfId="0" applyFont="1" applyBorder="1"/>
    <xf numFmtId="49" fontId="3" fillId="0" borderId="41" xfId="0" applyNumberFormat="1" applyFont="1" applyBorder="1" applyAlignment="1">
      <alignment horizontal="center"/>
    </xf>
    <xf numFmtId="0" fontId="3" fillId="0" borderId="41" xfId="0" applyFont="1" applyBorder="1"/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right"/>
    </xf>
    <xf numFmtId="0" fontId="5" fillId="0" borderId="15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2" sqref="A2"/>
    </sheetView>
  </sheetViews>
  <sheetFormatPr defaultRowHeight="15"/>
  <sheetData>
    <row r="1" spans="1:8">
      <c r="A1" s="33" t="s">
        <v>154</v>
      </c>
      <c r="B1" s="34"/>
      <c r="C1" s="34"/>
      <c r="D1" s="35"/>
      <c r="E1" s="35"/>
      <c r="F1" s="35"/>
      <c r="G1" s="36" t="s">
        <v>0</v>
      </c>
      <c r="H1" s="37">
        <v>1</v>
      </c>
    </row>
    <row r="2" spans="1:8" ht="15.75" thickBot="1">
      <c r="A2" s="49"/>
      <c r="B2" s="50"/>
      <c r="C2" s="50"/>
      <c r="D2" s="50"/>
      <c r="E2" s="50"/>
      <c r="F2" s="50"/>
      <c r="G2" s="51" t="s">
        <v>1</v>
      </c>
      <c r="H2" s="52">
        <v>41764</v>
      </c>
    </row>
    <row r="3" spans="1:8">
      <c r="A3" s="38"/>
      <c r="B3" s="48"/>
      <c r="C3" s="27"/>
      <c r="D3" s="27"/>
      <c r="E3" s="27"/>
      <c r="F3" s="27"/>
      <c r="G3" s="27"/>
      <c r="H3" s="39"/>
    </row>
    <row r="4" spans="1:8" ht="18.75">
      <c r="A4" s="69" t="s">
        <v>2</v>
      </c>
      <c r="B4" s="8"/>
      <c r="C4" s="8"/>
      <c r="D4" s="8"/>
      <c r="E4" s="8"/>
      <c r="F4" s="8"/>
      <c r="G4" s="8"/>
      <c r="H4" s="70"/>
    </row>
    <row r="5" spans="1:8">
      <c r="A5" s="40" t="s">
        <v>3</v>
      </c>
      <c r="B5" s="8" t="s">
        <v>4</v>
      </c>
      <c r="C5" s="8"/>
      <c r="D5" s="16"/>
      <c r="E5" s="27"/>
      <c r="F5" s="26" t="s">
        <v>5</v>
      </c>
      <c r="G5" s="27"/>
      <c r="H5" s="62" t="s">
        <v>57</v>
      </c>
    </row>
    <row r="6" spans="1:8">
      <c r="A6" s="42" t="s">
        <v>7</v>
      </c>
      <c r="B6" s="6" t="s">
        <v>8</v>
      </c>
      <c r="C6" s="6"/>
      <c r="D6" s="6"/>
      <c r="E6" s="25"/>
      <c r="F6" s="57"/>
      <c r="G6" s="6"/>
      <c r="H6" s="63" t="s">
        <v>52</v>
      </c>
    </row>
    <row r="7" spans="1:8">
      <c r="A7" s="44" t="s">
        <v>9</v>
      </c>
      <c r="B7" s="6"/>
      <c r="C7" s="6"/>
      <c r="D7" s="6"/>
      <c r="E7" s="6"/>
      <c r="F7" s="58"/>
      <c r="G7" s="6"/>
      <c r="H7" s="63" t="s">
        <v>54</v>
      </c>
    </row>
    <row r="8" spans="1:8">
      <c r="A8" s="56">
        <v>712</v>
      </c>
      <c r="B8" s="6" t="s">
        <v>45</v>
      </c>
      <c r="C8" s="6"/>
      <c r="D8" s="6"/>
      <c r="E8" s="6"/>
      <c r="F8" s="58"/>
      <c r="G8" s="6"/>
      <c r="H8" s="64">
        <v>0.96199999999999997</v>
      </c>
    </row>
    <row r="9" spans="1:8">
      <c r="A9" s="56">
        <v>713</v>
      </c>
      <c r="B9" s="6" t="s">
        <v>46</v>
      </c>
      <c r="C9" s="6"/>
      <c r="D9" s="6"/>
      <c r="E9" s="6"/>
      <c r="F9" s="58"/>
      <c r="G9" s="6"/>
      <c r="H9" s="64">
        <v>6.2080000000000002</v>
      </c>
    </row>
    <row r="10" spans="1:8">
      <c r="A10" s="56">
        <v>762</v>
      </c>
      <c r="B10" s="6" t="s">
        <v>47</v>
      </c>
      <c r="C10" s="6"/>
      <c r="D10" s="6"/>
      <c r="E10" s="6"/>
      <c r="F10" s="58"/>
      <c r="G10" s="6"/>
      <c r="H10" s="64">
        <v>5.3230000000000004</v>
      </c>
    </row>
    <row r="11" spans="1:8">
      <c r="A11" s="56" t="s">
        <v>48</v>
      </c>
      <c r="B11" s="6" t="s">
        <v>49</v>
      </c>
      <c r="C11" s="6"/>
      <c r="D11" s="6"/>
      <c r="E11" s="6"/>
      <c r="F11" s="58"/>
      <c r="G11" s="6"/>
      <c r="H11" s="64">
        <v>0.11899999999999999</v>
      </c>
    </row>
    <row r="12" spans="1:8">
      <c r="A12" s="45" t="s">
        <v>50</v>
      </c>
      <c r="B12" s="4" t="s">
        <v>51</v>
      </c>
      <c r="C12" s="4"/>
      <c r="D12" s="4"/>
      <c r="E12" s="4"/>
      <c r="F12" s="59"/>
      <c r="G12" s="4"/>
      <c r="H12" s="65">
        <v>5.0999999999999997E-2</v>
      </c>
    </row>
    <row r="13" spans="1:8">
      <c r="A13" s="46" t="s">
        <v>14</v>
      </c>
      <c r="B13" s="6"/>
      <c r="C13" s="6"/>
      <c r="D13" s="6"/>
      <c r="E13" s="6"/>
      <c r="F13" s="58"/>
      <c r="G13" s="6"/>
      <c r="H13" s="66">
        <f>SUM(H8:H12)</f>
        <v>12.663</v>
      </c>
    </row>
    <row r="14" spans="1:8">
      <c r="A14" s="47" t="s">
        <v>10</v>
      </c>
      <c r="B14" s="6" t="s">
        <v>11</v>
      </c>
      <c r="C14" s="6"/>
      <c r="D14" s="6"/>
      <c r="E14" s="6"/>
      <c r="F14" s="58"/>
      <c r="G14" s="6"/>
      <c r="H14" s="63" t="s">
        <v>53</v>
      </c>
    </row>
    <row r="15" spans="1:8" ht="15.75" thickBot="1">
      <c r="A15" s="53" t="s">
        <v>12</v>
      </c>
      <c r="B15" s="3"/>
      <c r="C15" s="3"/>
      <c r="D15" s="3"/>
      <c r="E15" s="3"/>
      <c r="F15" s="60"/>
      <c r="G15" s="3"/>
      <c r="H15" s="67" t="s">
        <v>53</v>
      </c>
    </row>
    <row r="16" spans="1:8" ht="19.5" thickBot="1">
      <c r="A16" s="54" t="s">
        <v>13</v>
      </c>
      <c r="B16" s="55"/>
      <c r="C16" s="55"/>
      <c r="D16" s="55"/>
      <c r="E16" s="55"/>
      <c r="F16" s="61"/>
      <c r="G16" s="55"/>
      <c r="H16" s="68">
        <v>12.663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>
      <selection activeCell="B83" sqref="B83"/>
    </sheetView>
  </sheetViews>
  <sheetFormatPr defaultRowHeight="15"/>
  <cols>
    <col min="1" max="1" width="5.140625" style="7" customWidth="1"/>
    <col min="2" max="2" width="11.28515625" style="5" customWidth="1"/>
    <col min="3" max="3" width="3.28515625" customWidth="1"/>
    <col min="4" max="4" width="31.28515625" customWidth="1"/>
    <col min="5" max="5" width="7.42578125" style="5" customWidth="1"/>
    <col min="6" max="6" width="2.7109375" customWidth="1"/>
    <col min="7" max="7" width="9.140625" style="15" customWidth="1"/>
    <col min="8" max="8" width="10" customWidth="1"/>
    <col min="9" max="9" width="9.7109375" customWidth="1"/>
  </cols>
  <sheetData>
    <row r="1" spans="1:11" ht="18.75">
      <c r="A1" s="71"/>
      <c r="B1" s="72" t="s">
        <v>55</v>
      </c>
      <c r="C1" s="34"/>
      <c r="D1" s="34"/>
      <c r="E1" s="73"/>
      <c r="F1" s="34"/>
      <c r="G1" s="74"/>
      <c r="H1" s="35"/>
      <c r="I1" s="35"/>
      <c r="J1" s="75"/>
    </row>
    <row r="2" spans="1:11">
      <c r="A2" s="76"/>
      <c r="B2" s="22" t="s">
        <v>154</v>
      </c>
      <c r="C2" s="16"/>
      <c r="D2" s="16"/>
      <c r="E2" s="27"/>
      <c r="F2" s="16"/>
      <c r="G2" s="1"/>
      <c r="H2" s="13" t="s">
        <v>0</v>
      </c>
      <c r="I2" s="77">
        <v>2</v>
      </c>
      <c r="J2" s="39"/>
    </row>
    <row r="3" spans="1:11" ht="15.75" thickBot="1">
      <c r="A3" s="88"/>
      <c r="B3" s="89"/>
      <c r="C3" s="50"/>
      <c r="D3" s="50"/>
      <c r="E3" s="89"/>
      <c r="F3" s="50"/>
      <c r="G3" s="90"/>
      <c r="H3" s="51" t="s">
        <v>1</v>
      </c>
      <c r="I3" s="91">
        <v>41764</v>
      </c>
      <c r="J3" s="92"/>
    </row>
    <row r="4" spans="1:11">
      <c r="A4" s="82"/>
      <c r="B4" s="31"/>
      <c r="C4" s="27"/>
      <c r="D4" s="140"/>
      <c r="E4" s="141"/>
      <c r="F4" s="140"/>
      <c r="G4" s="142"/>
      <c r="H4" s="140"/>
      <c r="I4" s="140"/>
      <c r="J4" s="143"/>
    </row>
    <row r="5" spans="1:11">
      <c r="A5" s="78" t="s">
        <v>7</v>
      </c>
      <c r="B5" s="23" t="s">
        <v>8</v>
      </c>
      <c r="C5" s="23"/>
      <c r="D5" s="8"/>
      <c r="E5" s="8"/>
      <c r="F5" s="9"/>
      <c r="G5" s="137"/>
      <c r="H5" s="9"/>
      <c r="I5" s="9"/>
      <c r="J5" s="70"/>
    </row>
    <row r="6" spans="1:11">
      <c r="A6" s="118"/>
      <c r="B6" s="138" t="s">
        <v>15</v>
      </c>
      <c r="C6" s="139" t="s">
        <v>16</v>
      </c>
      <c r="D6" s="139" t="s">
        <v>4</v>
      </c>
      <c r="E6" s="131" t="s">
        <v>17</v>
      </c>
      <c r="F6" s="130" t="s">
        <v>18</v>
      </c>
      <c r="G6" s="136" t="s">
        <v>19</v>
      </c>
      <c r="H6" s="130" t="s">
        <v>21</v>
      </c>
      <c r="I6" s="10" t="s">
        <v>20</v>
      </c>
      <c r="J6" s="80" t="s">
        <v>57</v>
      </c>
      <c r="K6" s="16"/>
    </row>
    <row r="7" spans="1:11">
      <c r="A7" s="115" t="s">
        <v>22</v>
      </c>
      <c r="B7" s="119" t="s">
        <v>33</v>
      </c>
      <c r="C7" s="111" t="s">
        <v>25</v>
      </c>
      <c r="D7" s="111" t="s">
        <v>36</v>
      </c>
      <c r="E7" s="119" t="s">
        <v>6</v>
      </c>
      <c r="F7" s="111" t="s">
        <v>27</v>
      </c>
      <c r="G7" s="126">
        <v>2.5499999999999998</v>
      </c>
      <c r="H7" s="111"/>
      <c r="I7" s="111">
        <f>G7*H7</f>
        <v>0</v>
      </c>
      <c r="J7" s="39" t="s">
        <v>52</v>
      </c>
    </row>
    <row r="8" spans="1:11">
      <c r="A8" s="116"/>
      <c r="B8" s="120"/>
      <c r="C8" s="112"/>
      <c r="D8" s="112" t="s">
        <v>37</v>
      </c>
      <c r="E8" s="120"/>
      <c r="F8" s="112"/>
      <c r="G8" s="127"/>
      <c r="H8" s="112"/>
      <c r="I8" s="112"/>
      <c r="J8" s="70"/>
    </row>
    <row r="9" spans="1:11">
      <c r="A9" s="117" t="s">
        <v>23</v>
      </c>
      <c r="B9" s="121" t="s">
        <v>34</v>
      </c>
      <c r="C9" s="113" t="s">
        <v>25</v>
      </c>
      <c r="D9" s="113" t="s">
        <v>39</v>
      </c>
      <c r="E9" s="121" t="s">
        <v>7</v>
      </c>
      <c r="F9" s="113" t="s">
        <v>27</v>
      </c>
      <c r="G9" s="128">
        <v>15.31</v>
      </c>
      <c r="H9" s="113"/>
      <c r="I9" s="113">
        <f>G9*H9</f>
        <v>0</v>
      </c>
      <c r="J9" s="39" t="s">
        <v>52</v>
      </c>
    </row>
    <row r="10" spans="1:11">
      <c r="A10" s="117"/>
      <c r="B10" s="121"/>
      <c r="C10" s="113"/>
      <c r="D10" s="113" t="s">
        <v>40</v>
      </c>
      <c r="E10" s="121"/>
      <c r="F10" s="113"/>
      <c r="G10" s="128"/>
      <c r="H10" s="113"/>
      <c r="I10" s="113"/>
      <c r="J10" s="39"/>
    </row>
    <row r="11" spans="1:11">
      <c r="A11" s="116"/>
      <c r="B11" s="120"/>
      <c r="C11" s="112"/>
      <c r="D11" s="112" t="s">
        <v>38</v>
      </c>
      <c r="E11" s="120"/>
      <c r="F11" s="112"/>
      <c r="G11" s="127"/>
      <c r="H11" s="112"/>
      <c r="I11" s="112"/>
      <c r="J11" s="70"/>
    </row>
    <row r="12" spans="1:11">
      <c r="A12" s="117" t="s">
        <v>24</v>
      </c>
      <c r="B12" s="120" t="s">
        <v>35</v>
      </c>
      <c r="C12" s="113" t="s">
        <v>25</v>
      </c>
      <c r="D12" s="113" t="s">
        <v>56</v>
      </c>
      <c r="E12" s="121" t="s">
        <v>7</v>
      </c>
      <c r="F12" s="113" t="s">
        <v>27</v>
      </c>
      <c r="G12" s="128">
        <v>2.5499999999999998</v>
      </c>
      <c r="H12" s="113"/>
      <c r="I12" s="113">
        <f t="shared" ref="I12" si="0">G12*H12</f>
        <v>0</v>
      </c>
      <c r="J12" s="39" t="s">
        <v>52</v>
      </c>
    </row>
    <row r="13" spans="1:11">
      <c r="A13" s="118"/>
      <c r="B13" s="18" t="s">
        <v>29</v>
      </c>
      <c r="C13" s="114"/>
      <c r="D13" s="114"/>
      <c r="E13" s="122"/>
      <c r="F13" s="114"/>
      <c r="G13" s="129"/>
      <c r="H13" s="114"/>
      <c r="I13" s="114">
        <f>I7+I9+I12</f>
        <v>0</v>
      </c>
      <c r="J13" s="43" t="s">
        <v>52</v>
      </c>
    </row>
    <row r="14" spans="1:11">
      <c r="A14" s="44"/>
      <c r="B14" s="20"/>
      <c r="C14" s="19"/>
      <c r="D14" s="19"/>
      <c r="E14" s="20"/>
      <c r="F14" s="19"/>
      <c r="G14" s="21"/>
      <c r="H14" s="19"/>
      <c r="I14" s="19"/>
      <c r="J14" s="43"/>
    </row>
    <row r="15" spans="1:11">
      <c r="A15" s="144">
        <v>712</v>
      </c>
      <c r="B15" s="145" t="s">
        <v>45</v>
      </c>
      <c r="C15" s="4"/>
      <c r="D15" s="4"/>
      <c r="E15" s="98"/>
      <c r="F15" s="4"/>
      <c r="G15" s="2"/>
      <c r="H15" s="4"/>
      <c r="I15" s="4"/>
      <c r="J15" s="70"/>
    </row>
    <row r="16" spans="1:11">
      <c r="A16" s="118"/>
      <c r="B16" s="149" t="s">
        <v>15</v>
      </c>
      <c r="C16" s="157" t="s">
        <v>16</v>
      </c>
      <c r="D16" s="139" t="s">
        <v>4</v>
      </c>
      <c r="E16" s="150" t="s">
        <v>17</v>
      </c>
      <c r="F16" s="152" t="s">
        <v>18</v>
      </c>
      <c r="G16" s="164" t="s">
        <v>19</v>
      </c>
      <c r="H16" s="167" t="s">
        <v>21</v>
      </c>
      <c r="I16" s="167" t="s">
        <v>20</v>
      </c>
      <c r="J16" s="96" t="s">
        <v>57</v>
      </c>
    </row>
    <row r="17" spans="1:10">
      <c r="A17" s="118" t="s">
        <v>22</v>
      </c>
      <c r="B17" s="122" t="s">
        <v>58</v>
      </c>
      <c r="C17" s="114" t="s">
        <v>30</v>
      </c>
      <c r="D17" s="32" t="s">
        <v>59</v>
      </c>
      <c r="E17" s="122" t="s">
        <v>60</v>
      </c>
      <c r="F17" s="32" t="s">
        <v>31</v>
      </c>
      <c r="G17" s="129">
        <v>352.6</v>
      </c>
      <c r="H17" s="32"/>
      <c r="I17" s="32">
        <f>SUM(G17*H17)</f>
        <v>0</v>
      </c>
      <c r="J17" s="43">
        <v>0.95199999999999996</v>
      </c>
    </row>
    <row r="18" spans="1:10">
      <c r="A18" s="117" t="s">
        <v>23</v>
      </c>
      <c r="B18" s="121" t="s">
        <v>61</v>
      </c>
      <c r="C18" s="113" t="s">
        <v>25</v>
      </c>
      <c r="D18" s="125" t="s">
        <v>62</v>
      </c>
      <c r="E18" s="121" t="s">
        <v>60</v>
      </c>
      <c r="F18" s="125" t="s">
        <v>65</v>
      </c>
      <c r="G18" s="128">
        <v>88.15</v>
      </c>
      <c r="H18" s="125"/>
      <c r="I18" s="125">
        <f>SUM(G18*H18)</f>
        <v>0</v>
      </c>
      <c r="J18" s="39" t="s">
        <v>69</v>
      </c>
    </row>
    <row r="19" spans="1:10">
      <c r="A19" s="117"/>
      <c r="B19" s="121"/>
      <c r="C19" s="113"/>
      <c r="D19" s="125" t="s">
        <v>63</v>
      </c>
      <c r="E19" s="121"/>
      <c r="F19" s="125"/>
      <c r="G19" s="128"/>
      <c r="H19" s="125"/>
      <c r="I19" s="125"/>
      <c r="J19" s="39"/>
    </row>
    <row r="20" spans="1:10">
      <c r="A20" s="116"/>
      <c r="B20" s="120"/>
      <c r="C20" s="112"/>
      <c r="D20" s="124" t="s">
        <v>64</v>
      </c>
      <c r="E20" s="120"/>
      <c r="F20" s="124"/>
      <c r="G20" s="127"/>
      <c r="H20" s="124"/>
      <c r="I20" s="124"/>
      <c r="J20" s="70"/>
    </row>
    <row r="21" spans="1:10">
      <c r="A21" s="117" t="s">
        <v>24</v>
      </c>
      <c r="B21" s="121" t="s">
        <v>68</v>
      </c>
      <c r="C21" s="113" t="s">
        <v>25</v>
      </c>
      <c r="D21" s="125" t="s">
        <v>62</v>
      </c>
      <c r="E21" s="121" t="s">
        <v>60</v>
      </c>
      <c r="F21" s="125" t="s">
        <v>31</v>
      </c>
      <c r="G21" s="128">
        <v>321.8</v>
      </c>
      <c r="H21" s="125"/>
      <c r="I21" s="125">
        <f>SUM(G21*H21)</f>
        <v>0</v>
      </c>
      <c r="J21" s="39" t="s">
        <v>70</v>
      </c>
    </row>
    <row r="22" spans="1:10">
      <c r="A22" s="117"/>
      <c r="B22" s="121"/>
      <c r="C22" s="113"/>
      <c r="D22" s="125" t="s">
        <v>66</v>
      </c>
      <c r="E22" s="121"/>
      <c r="F22" s="125"/>
      <c r="G22" s="128"/>
      <c r="H22" s="125"/>
      <c r="I22" s="125"/>
      <c r="J22" s="39"/>
    </row>
    <row r="23" spans="1:10">
      <c r="A23" s="116"/>
      <c r="B23" s="120"/>
      <c r="C23" s="112"/>
      <c r="D23" s="124" t="s">
        <v>67</v>
      </c>
      <c r="E23" s="120"/>
      <c r="F23" s="124"/>
      <c r="G23" s="127"/>
      <c r="H23" s="124"/>
      <c r="I23" s="124"/>
      <c r="J23" s="70"/>
    </row>
    <row r="24" spans="1:10">
      <c r="A24" s="117" t="s">
        <v>32</v>
      </c>
      <c r="B24" s="121" t="s">
        <v>71</v>
      </c>
      <c r="C24" s="113" t="s">
        <v>25</v>
      </c>
      <c r="D24" s="125" t="s">
        <v>62</v>
      </c>
      <c r="E24" s="121" t="s">
        <v>60</v>
      </c>
      <c r="F24" s="125" t="s">
        <v>26</v>
      </c>
      <c r="G24" s="128">
        <v>803</v>
      </c>
      <c r="H24" s="125"/>
      <c r="I24" s="125">
        <f>SUM(G24*H24)</f>
        <v>0</v>
      </c>
      <c r="J24" s="39" t="s">
        <v>69</v>
      </c>
    </row>
    <row r="25" spans="1:10">
      <c r="A25" s="117"/>
      <c r="B25" s="121"/>
      <c r="C25" s="113"/>
      <c r="D25" s="125" t="s">
        <v>72</v>
      </c>
      <c r="E25" s="121"/>
      <c r="F25" s="125"/>
      <c r="G25" s="128"/>
      <c r="H25" s="125"/>
      <c r="I25" s="125"/>
      <c r="J25" s="39"/>
    </row>
    <row r="26" spans="1:10">
      <c r="A26" s="116"/>
      <c r="B26" s="120"/>
      <c r="C26" s="112"/>
      <c r="D26" s="124" t="s">
        <v>73</v>
      </c>
      <c r="E26" s="120"/>
      <c r="F26" s="124"/>
      <c r="G26" s="127"/>
      <c r="H26" s="124"/>
      <c r="I26" s="124"/>
      <c r="J26" s="70"/>
    </row>
    <row r="27" spans="1:10">
      <c r="A27" s="118" t="s">
        <v>74</v>
      </c>
      <c r="B27" s="122" t="s">
        <v>75</v>
      </c>
      <c r="C27" s="114" t="s">
        <v>28</v>
      </c>
      <c r="D27" s="32" t="s">
        <v>76</v>
      </c>
      <c r="E27" s="122" t="s">
        <v>60</v>
      </c>
      <c r="F27" s="32" t="s">
        <v>26</v>
      </c>
      <c r="G27" s="129">
        <v>962</v>
      </c>
      <c r="H27" s="32"/>
      <c r="I27" s="32">
        <f>SUM(G27*H27)</f>
        <v>0</v>
      </c>
      <c r="J27" s="95">
        <v>0.01</v>
      </c>
    </row>
    <row r="28" spans="1:10">
      <c r="A28" s="117" t="s">
        <v>77</v>
      </c>
      <c r="B28" s="121" t="s">
        <v>78</v>
      </c>
      <c r="C28" s="113" t="s">
        <v>16</v>
      </c>
      <c r="D28" s="125" t="s">
        <v>79</v>
      </c>
      <c r="E28" s="121" t="s">
        <v>60</v>
      </c>
      <c r="F28" s="125" t="s">
        <v>27</v>
      </c>
      <c r="G28" s="128"/>
      <c r="H28" s="125"/>
      <c r="I28" s="125">
        <f>SUM(G28*H28)</f>
        <v>0</v>
      </c>
      <c r="J28" s="39" t="s">
        <v>69</v>
      </c>
    </row>
    <row r="29" spans="1:10">
      <c r="A29" s="116"/>
      <c r="B29" s="120"/>
      <c r="C29" s="113"/>
      <c r="D29" s="125" t="s">
        <v>80</v>
      </c>
      <c r="E29" s="121"/>
      <c r="F29" s="125"/>
      <c r="G29" s="128"/>
      <c r="H29" s="125"/>
      <c r="I29" s="125"/>
      <c r="J29" s="39"/>
    </row>
    <row r="30" spans="1:10">
      <c r="A30" s="81"/>
      <c r="B30" s="18" t="s">
        <v>29</v>
      </c>
      <c r="C30" s="114"/>
      <c r="D30" s="32"/>
      <c r="E30" s="122"/>
      <c r="F30" s="32"/>
      <c r="G30" s="129"/>
      <c r="H30" s="32"/>
      <c r="I30" s="32">
        <f>I17+I18+I21+I24+I27+I28</f>
        <v>0</v>
      </c>
      <c r="J30" s="83">
        <f>SUM(J17:J29)</f>
        <v>0.96199999999999997</v>
      </c>
    </row>
    <row r="31" spans="1:10">
      <c r="A31" s="81"/>
      <c r="B31" s="18"/>
      <c r="C31" s="19"/>
      <c r="D31" s="19"/>
      <c r="E31" s="20"/>
      <c r="F31" s="19"/>
      <c r="G31" s="21"/>
      <c r="H31" s="19"/>
      <c r="I31" s="19"/>
      <c r="J31" s="83"/>
    </row>
    <row r="32" spans="1:10">
      <c r="A32" s="81">
        <v>713</v>
      </c>
      <c r="B32" s="18" t="s">
        <v>81</v>
      </c>
      <c r="C32" s="19"/>
      <c r="D32" s="19"/>
      <c r="E32" s="20"/>
      <c r="F32" s="19"/>
      <c r="G32" s="135"/>
      <c r="H32" s="32"/>
      <c r="I32" s="32"/>
      <c r="J32" s="83"/>
    </row>
    <row r="33" spans="1:10">
      <c r="A33" s="118"/>
      <c r="B33" s="149" t="s">
        <v>15</v>
      </c>
      <c r="C33" s="139" t="s">
        <v>16</v>
      </c>
      <c r="D33" s="139" t="s">
        <v>4</v>
      </c>
      <c r="E33" s="150" t="s">
        <v>17</v>
      </c>
      <c r="F33" s="152" t="s">
        <v>18</v>
      </c>
      <c r="G33" s="153" t="s">
        <v>19</v>
      </c>
      <c r="H33" s="154" t="s">
        <v>21</v>
      </c>
      <c r="I33" s="154" t="s">
        <v>20</v>
      </c>
      <c r="J33" s="96" t="s">
        <v>57</v>
      </c>
    </row>
    <row r="34" spans="1:10">
      <c r="A34" s="117" t="s">
        <v>22</v>
      </c>
      <c r="B34" s="119" t="s">
        <v>82</v>
      </c>
      <c r="C34" s="123" t="s">
        <v>25</v>
      </c>
      <c r="D34" s="123" t="s">
        <v>83</v>
      </c>
      <c r="E34" s="119" t="s">
        <v>84</v>
      </c>
      <c r="F34" s="123" t="s">
        <v>31</v>
      </c>
      <c r="G34" s="132">
        <v>321.8</v>
      </c>
      <c r="H34" s="125"/>
      <c r="I34" s="125">
        <f t="shared" ref="I34:I38" si="1">G34*H34</f>
        <v>0</v>
      </c>
      <c r="J34" s="84">
        <v>0.373</v>
      </c>
    </row>
    <row r="35" spans="1:10">
      <c r="A35" s="117"/>
      <c r="B35" s="121"/>
      <c r="C35" s="125"/>
      <c r="D35" s="125" t="s">
        <v>85</v>
      </c>
      <c r="E35" s="121"/>
      <c r="F35" s="125"/>
      <c r="G35" s="134"/>
      <c r="H35" s="125"/>
      <c r="I35" s="125"/>
      <c r="J35" s="41"/>
    </row>
    <row r="36" spans="1:10">
      <c r="A36" s="116"/>
      <c r="B36" s="120"/>
      <c r="C36" s="124"/>
      <c r="D36" s="124" t="s">
        <v>86</v>
      </c>
      <c r="E36" s="120"/>
      <c r="F36" s="124"/>
      <c r="G36" s="133"/>
      <c r="H36" s="124"/>
      <c r="I36" s="124"/>
      <c r="J36" s="96"/>
    </row>
    <row r="37" spans="1:10">
      <c r="A37" s="118" t="s">
        <v>23</v>
      </c>
      <c r="B37" s="122" t="s">
        <v>87</v>
      </c>
      <c r="C37" s="32" t="s">
        <v>28</v>
      </c>
      <c r="D37" s="32" t="s">
        <v>88</v>
      </c>
      <c r="E37" s="122" t="s">
        <v>84</v>
      </c>
      <c r="F37" s="32" t="s">
        <v>31</v>
      </c>
      <c r="G37" s="135">
        <v>333.45</v>
      </c>
      <c r="H37" s="32"/>
      <c r="I37" s="32">
        <f t="shared" si="1"/>
        <v>0</v>
      </c>
      <c r="J37" s="97">
        <v>5.835</v>
      </c>
    </row>
    <row r="38" spans="1:10">
      <c r="A38" s="117" t="s">
        <v>24</v>
      </c>
      <c r="B38" s="146" t="s">
        <v>89</v>
      </c>
      <c r="C38" s="125" t="s">
        <v>16</v>
      </c>
      <c r="D38" s="125" t="s">
        <v>90</v>
      </c>
      <c r="E38" s="146" t="s">
        <v>84</v>
      </c>
      <c r="F38" s="125" t="s">
        <v>27</v>
      </c>
      <c r="G38" s="151"/>
      <c r="H38" s="155"/>
      <c r="I38" s="125">
        <f t="shared" si="1"/>
        <v>0</v>
      </c>
      <c r="J38" s="41" t="s">
        <v>69</v>
      </c>
    </row>
    <row r="39" spans="1:10">
      <c r="A39" s="116"/>
      <c r="B39" s="147"/>
      <c r="C39" s="124"/>
      <c r="D39" s="124" t="s">
        <v>91</v>
      </c>
      <c r="E39" s="120"/>
      <c r="F39" s="125"/>
      <c r="G39" s="134"/>
      <c r="H39" s="125"/>
      <c r="I39" s="125"/>
      <c r="J39" s="41"/>
    </row>
    <row r="40" spans="1:10">
      <c r="A40" s="81"/>
      <c r="B40" s="18" t="s">
        <v>29</v>
      </c>
      <c r="C40" s="114"/>
      <c r="D40" s="114"/>
      <c r="E40" s="122"/>
      <c r="F40" s="32"/>
      <c r="G40" s="135"/>
      <c r="H40" s="32"/>
      <c r="I40" s="32">
        <f>I34+I37+I38</f>
        <v>0</v>
      </c>
      <c r="J40" s="83">
        <f>SUM(J34:J37)</f>
        <v>6.2080000000000002</v>
      </c>
    </row>
    <row r="41" spans="1:10">
      <c r="A41" s="81"/>
      <c r="B41" s="18"/>
      <c r="C41" s="19"/>
      <c r="D41" s="19"/>
      <c r="E41" s="20"/>
      <c r="F41" s="19"/>
      <c r="G41" s="21"/>
      <c r="H41" s="19"/>
      <c r="I41" s="19"/>
      <c r="J41" s="83"/>
    </row>
    <row r="42" spans="1:10">
      <c r="A42" s="81">
        <v>762</v>
      </c>
      <c r="B42" s="18" t="s">
        <v>47</v>
      </c>
      <c r="C42" s="19"/>
      <c r="D42" s="19"/>
      <c r="E42" s="20"/>
      <c r="F42" s="19"/>
      <c r="G42" s="21"/>
      <c r="H42" s="19"/>
      <c r="I42" s="19"/>
      <c r="J42" s="43"/>
    </row>
    <row r="43" spans="1:10">
      <c r="A43" s="118"/>
      <c r="B43" s="149" t="s">
        <v>15</v>
      </c>
      <c r="C43" s="157" t="s">
        <v>16</v>
      </c>
      <c r="D43" s="139" t="s">
        <v>4</v>
      </c>
      <c r="E43" s="150" t="s">
        <v>17</v>
      </c>
      <c r="F43" s="152" t="s">
        <v>18</v>
      </c>
      <c r="G43" s="164" t="s">
        <v>19</v>
      </c>
      <c r="H43" s="167" t="s">
        <v>21</v>
      </c>
      <c r="I43" s="167" t="s">
        <v>20</v>
      </c>
      <c r="J43" s="96" t="s">
        <v>57</v>
      </c>
    </row>
    <row r="44" spans="1:10">
      <c r="A44" s="117" t="s">
        <v>22</v>
      </c>
      <c r="B44" s="121" t="s">
        <v>92</v>
      </c>
      <c r="C44" s="113" t="s">
        <v>25</v>
      </c>
      <c r="D44" s="125" t="s">
        <v>93</v>
      </c>
      <c r="E44" s="121" t="s">
        <v>96</v>
      </c>
      <c r="F44" s="125" t="s">
        <v>31</v>
      </c>
      <c r="G44" s="128">
        <v>321.8</v>
      </c>
      <c r="H44" s="125"/>
      <c r="I44" s="125">
        <f t="shared" ref="I44" si="2">G44*H44</f>
        <v>0</v>
      </c>
      <c r="J44" s="39">
        <v>5.3230000000000004</v>
      </c>
    </row>
    <row r="45" spans="1:10">
      <c r="A45" s="117"/>
      <c r="B45" s="121"/>
      <c r="C45" s="113"/>
      <c r="D45" s="125" t="s">
        <v>94</v>
      </c>
      <c r="E45" s="121"/>
      <c r="F45" s="125"/>
      <c r="G45" s="128"/>
      <c r="H45" s="125"/>
      <c r="I45" s="125"/>
      <c r="J45" s="39"/>
    </row>
    <row r="46" spans="1:10">
      <c r="A46" s="116"/>
      <c r="B46" s="120"/>
      <c r="C46" s="112"/>
      <c r="D46" s="124" t="s">
        <v>95</v>
      </c>
      <c r="E46" s="120"/>
      <c r="F46" s="124"/>
      <c r="G46" s="127"/>
      <c r="H46" s="124"/>
      <c r="I46" s="124"/>
      <c r="J46" s="70"/>
    </row>
    <row r="47" spans="1:10">
      <c r="A47" s="117" t="s">
        <v>23</v>
      </c>
      <c r="B47" s="121" t="s">
        <v>97</v>
      </c>
      <c r="C47" s="113" t="s">
        <v>25</v>
      </c>
      <c r="D47" s="125" t="s">
        <v>98</v>
      </c>
      <c r="E47" s="121" t="s">
        <v>96</v>
      </c>
      <c r="F47" s="125" t="s">
        <v>31</v>
      </c>
      <c r="G47" s="128">
        <v>321.8</v>
      </c>
      <c r="H47" s="125"/>
      <c r="I47" s="125">
        <f t="shared" ref="I47" si="3">G47*H47</f>
        <v>0</v>
      </c>
      <c r="J47" s="39" t="s">
        <v>69</v>
      </c>
    </row>
    <row r="48" spans="1:10">
      <c r="A48" s="116"/>
      <c r="B48" s="156"/>
      <c r="C48" s="158"/>
      <c r="D48" s="124" t="s">
        <v>99</v>
      </c>
      <c r="E48" s="156"/>
      <c r="F48" s="163"/>
      <c r="G48" s="165"/>
      <c r="H48" s="163"/>
      <c r="I48" s="163"/>
      <c r="J48" s="70"/>
    </row>
    <row r="49" spans="1:10">
      <c r="A49" s="117" t="s">
        <v>24</v>
      </c>
      <c r="B49" s="146" t="s">
        <v>100</v>
      </c>
      <c r="C49" s="159" t="s">
        <v>16</v>
      </c>
      <c r="D49" s="125" t="s">
        <v>101</v>
      </c>
      <c r="E49" s="121" t="s">
        <v>96</v>
      </c>
      <c r="F49" s="125" t="s">
        <v>27</v>
      </c>
      <c r="G49" s="148"/>
      <c r="H49" s="155"/>
      <c r="I49" s="125">
        <f t="shared" ref="I49" si="4">G49*H49</f>
        <v>0</v>
      </c>
      <c r="J49" s="39" t="s">
        <v>69</v>
      </c>
    </row>
    <row r="50" spans="1:10">
      <c r="A50" s="116"/>
      <c r="B50" s="120"/>
      <c r="C50" s="113"/>
      <c r="D50" s="125" t="s">
        <v>102</v>
      </c>
      <c r="E50" s="121"/>
      <c r="F50" s="125"/>
      <c r="G50" s="128"/>
      <c r="H50" s="125"/>
      <c r="I50" s="125"/>
      <c r="J50" s="39"/>
    </row>
    <row r="51" spans="1:10" ht="15.75" thickBot="1">
      <c r="A51" s="85"/>
      <c r="B51" s="86" t="s">
        <v>29</v>
      </c>
      <c r="C51" s="160"/>
      <c r="D51" s="161"/>
      <c r="E51" s="162"/>
      <c r="F51" s="161"/>
      <c r="G51" s="166"/>
      <c r="H51" s="161"/>
      <c r="I51" s="161">
        <f>SUM(I44)</f>
        <v>0</v>
      </c>
      <c r="J51" s="87">
        <f>SUM(J44:J50)</f>
        <v>5.3230000000000004</v>
      </c>
    </row>
    <row r="52" spans="1:10" ht="15.75" thickBot="1">
      <c r="A52" s="17"/>
      <c r="B52" s="28"/>
      <c r="C52" s="13"/>
      <c r="D52" s="13"/>
      <c r="E52" s="29"/>
      <c r="F52" s="13"/>
      <c r="G52" s="30"/>
      <c r="H52" s="13"/>
      <c r="I52" s="13"/>
      <c r="J52" s="16"/>
    </row>
    <row r="53" spans="1:10">
      <c r="A53" s="99"/>
      <c r="B53" s="100"/>
      <c r="C53" s="36"/>
      <c r="D53" s="36"/>
      <c r="E53" s="101"/>
      <c r="F53" s="36"/>
      <c r="G53" s="102"/>
      <c r="H53" s="36" t="s">
        <v>0</v>
      </c>
      <c r="I53" s="103">
        <v>3</v>
      </c>
      <c r="J53" s="104"/>
    </row>
    <row r="54" spans="1:10">
      <c r="A54" s="79"/>
      <c r="B54" s="93"/>
      <c r="C54" s="11"/>
      <c r="D54" s="11"/>
      <c r="E54" s="93"/>
      <c r="F54" s="11"/>
      <c r="G54" s="94"/>
      <c r="H54" s="11" t="s">
        <v>1</v>
      </c>
      <c r="I54" s="12">
        <v>41764</v>
      </c>
      <c r="J54" s="70"/>
    </row>
    <row r="55" spans="1:10">
      <c r="A55" s="79">
        <v>764</v>
      </c>
      <c r="B55" s="14" t="s">
        <v>49</v>
      </c>
      <c r="C55" s="11"/>
      <c r="D55" s="11"/>
      <c r="E55" s="98"/>
      <c r="F55" s="4"/>
      <c r="G55" s="2"/>
      <c r="H55" s="4"/>
      <c r="I55" s="4"/>
      <c r="J55" s="70"/>
    </row>
    <row r="56" spans="1:10">
      <c r="A56" s="118"/>
      <c r="B56" s="149" t="s">
        <v>15</v>
      </c>
      <c r="C56" s="157" t="s">
        <v>16</v>
      </c>
      <c r="D56" s="139" t="s">
        <v>4</v>
      </c>
      <c r="E56" s="150" t="s">
        <v>17</v>
      </c>
      <c r="F56" s="152" t="s">
        <v>18</v>
      </c>
      <c r="G56" s="164" t="s">
        <v>19</v>
      </c>
      <c r="H56" s="167" t="s">
        <v>21</v>
      </c>
      <c r="I56" s="167" t="s">
        <v>20</v>
      </c>
      <c r="J56" s="96" t="s">
        <v>57</v>
      </c>
    </row>
    <row r="57" spans="1:10">
      <c r="A57" s="115" t="s">
        <v>22</v>
      </c>
      <c r="B57" s="119" t="s">
        <v>103</v>
      </c>
      <c r="C57" s="113" t="s">
        <v>25</v>
      </c>
      <c r="D57" s="125" t="s">
        <v>104</v>
      </c>
      <c r="E57" s="121" t="s">
        <v>48</v>
      </c>
      <c r="F57" s="125" t="s">
        <v>65</v>
      </c>
      <c r="G57" s="170">
        <v>67.3</v>
      </c>
      <c r="H57" s="125"/>
      <c r="I57" s="125">
        <f t="shared" ref="I57:I62" si="5">G57*H57</f>
        <v>0</v>
      </c>
      <c r="J57" s="105" t="s">
        <v>69</v>
      </c>
    </row>
    <row r="58" spans="1:10">
      <c r="A58" s="116"/>
      <c r="B58" s="120"/>
      <c r="C58" s="112"/>
      <c r="D58" s="124" t="s">
        <v>105</v>
      </c>
      <c r="E58" s="120"/>
      <c r="F58" s="124"/>
      <c r="G58" s="127"/>
      <c r="H58" s="163"/>
      <c r="I58" s="163"/>
      <c r="J58" s="106"/>
    </row>
    <row r="59" spans="1:10">
      <c r="A59" s="116" t="s">
        <v>23</v>
      </c>
      <c r="B59" s="120" t="s">
        <v>106</v>
      </c>
      <c r="C59" s="112" t="s">
        <v>25</v>
      </c>
      <c r="D59" s="124" t="s">
        <v>107</v>
      </c>
      <c r="E59" s="120" t="s">
        <v>48</v>
      </c>
      <c r="F59" s="124" t="s">
        <v>108</v>
      </c>
      <c r="G59" s="127">
        <v>4</v>
      </c>
      <c r="H59" s="163"/>
      <c r="I59" s="163">
        <f t="shared" si="5"/>
        <v>0</v>
      </c>
      <c r="J59" s="106" t="s">
        <v>70</v>
      </c>
    </row>
    <row r="60" spans="1:10">
      <c r="A60" s="117" t="s">
        <v>24</v>
      </c>
      <c r="B60" s="121" t="s">
        <v>111</v>
      </c>
      <c r="C60" s="113" t="s">
        <v>25</v>
      </c>
      <c r="D60" s="125" t="s">
        <v>109</v>
      </c>
      <c r="E60" s="121" t="s">
        <v>48</v>
      </c>
      <c r="F60" s="125" t="s">
        <v>65</v>
      </c>
      <c r="G60" s="128">
        <v>18</v>
      </c>
      <c r="H60" s="155"/>
      <c r="I60" s="125">
        <f t="shared" si="5"/>
        <v>0</v>
      </c>
      <c r="J60" s="105" t="s">
        <v>70</v>
      </c>
    </row>
    <row r="61" spans="1:10">
      <c r="A61" s="116"/>
      <c r="B61" s="120"/>
      <c r="C61" s="112"/>
      <c r="D61" s="124" t="s">
        <v>110</v>
      </c>
      <c r="E61" s="120"/>
      <c r="F61" s="124"/>
      <c r="G61" s="127"/>
      <c r="H61" s="163"/>
      <c r="I61" s="163"/>
      <c r="J61" s="106"/>
    </row>
    <row r="62" spans="1:10">
      <c r="A62" s="117" t="s">
        <v>32</v>
      </c>
      <c r="B62" s="121" t="s">
        <v>112</v>
      </c>
      <c r="C62" s="113" t="s">
        <v>25</v>
      </c>
      <c r="D62" s="125" t="s">
        <v>113</v>
      </c>
      <c r="E62" s="146" t="s">
        <v>48</v>
      </c>
      <c r="F62" s="125" t="s">
        <v>108</v>
      </c>
      <c r="G62" s="128">
        <v>4</v>
      </c>
      <c r="H62" s="155"/>
      <c r="I62" s="125">
        <f t="shared" si="5"/>
        <v>0</v>
      </c>
      <c r="J62" s="105" t="s">
        <v>115</v>
      </c>
    </row>
    <row r="63" spans="1:10">
      <c r="A63" s="116"/>
      <c r="B63" s="120"/>
      <c r="C63" s="112"/>
      <c r="D63" s="124" t="s">
        <v>114</v>
      </c>
      <c r="E63" s="120"/>
      <c r="F63" s="124"/>
      <c r="G63" s="127"/>
      <c r="H63" s="163"/>
      <c r="I63" s="163"/>
      <c r="J63" s="106"/>
    </row>
    <row r="64" spans="1:10">
      <c r="A64" s="117" t="s">
        <v>74</v>
      </c>
      <c r="B64" s="121" t="s">
        <v>116</v>
      </c>
      <c r="C64" s="113" t="s">
        <v>25</v>
      </c>
      <c r="D64" s="125" t="s">
        <v>117</v>
      </c>
      <c r="E64" s="121" t="s">
        <v>48</v>
      </c>
      <c r="F64" s="125" t="s">
        <v>65</v>
      </c>
      <c r="G64" s="128">
        <v>16</v>
      </c>
      <c r="H64" s="155"/>
      <c r="I64" s="125">
        <f t="shared" ref="I64" si="6">G64*H64</f>
        <v>0</v>
      </c>
      <c r="J64" s="105">
        <v>0.03</v>
      </c>
    </row>
    <row r="65" spans="1:10">
      <c r="A65" s="116"/>
      <c r="B65" s="120"/>
      <c r="C65" s="112"/>
      <c r="D65" s="124" t="s">
        <v>118</v>
      </c>
      <c r="E65" s="120"/>
      <c r="F65" s="124"/>
      <c r="G65" s="127"/>
      <c r="H65" s="163"/>
      <c r="I65" s="163"/>
      <c r="J65" s="106"/>
    </row>
    <row r="66" spans="1:10">
      <c r="A66" s="117" t="s">
        <v>77</v>
      </c>
      <c r="B66" s="121" t="s">
        <v>125</v>
      </c>
      <c r="C66" s="113" t="s">
        <v>25</v>
      </c>
      <c r="D66" s="125" t="s">
        <v>122</v>
      </c>
      <c r="E66" s="121" t="s">
        <v>48</v>
      </c>
      <c r="F66" s="125" t="s">
        <v>108</v>
      </c>
      <c r="G66" s="128">
        <v>4</v>
      </c>
      <c r="H66" s="125"/>
      <c r="I66" s="125">
        <f t="shared" ref="I66" si="7">G66*H66</f>
        <v>0</v>
      </c>
      <c r="J66" s="105">
        <v>2E-3</v>
      </c>
    </row>
    <row r="67" spans="1:10">
      <c r="A67" s="116"/>
      <c r="B67" s="120"/>
      <c r="C67" s="112"/>
      <c r="D67" s="124" t="s">
        <v>123</v>
      </c>
      <c r="E67" s="120"/>
      <c r="F67" s="124"/>
      <c r="G67" s="127"/>
      <c r="H67" s="163"/>
      <c r="I67" s="163"/>
      <c r="J67" s="106"/>
    </row>
    <row r="68" spans="1:10">
      <c r="A68" s="117" t="s">
        <v>124</v>
      </c>
      <c r="B68" s="121" t="s">
        <v>119</v>
      </c>
      <c r="C68" s="159" t="s">
        <v>25</v>
      </c>
      <c r="D68" s="125" t="s">
        <v>120</v>
      </c>
      <c r="E68" s="121" t="s">
        <v>48</v>
      </c>
      <c r="F68" s="125" t="s">
        <v>108</v>
      </c>
      <c r="G68" s="148">
        <v>4</v>
      </c>
      <c r="H68" s="155"/>
      <c r="I68" s="125">
        <f t="shared" ref="I68" si="8">G68*H68</f>
        <v>0</v>
      </c>
      <c r="J68" s="105">
        <v>2E-3</v>
      </c>
    </row>
    <row r="69" spans="1:10">
      <c r="A69" s="116"/>
      <c r="B69" s="120"/>
      <c r="C69" s="112"/>
      <c r="D69" s="124" t="s">
        <v>121</v>
      </c>
      <c r="E69" s="120"/>
      <c r="F69" s="124"/>
      <c r="G69" s="127"/>
      <c r="H69" s="163"/>
      <c r="I69" s="163"/>
      <c r="J69" s="106"/>
    </row>
    <row r="70" spans="1:10">
      <c r="A70" s="168" t="s">
        <v>126</v>
      </c>
      <c r="B70" s="121" t="s">
        <v>127</v>
      </c>
      <c r="C70" s="159" t="s">
        <v>25</v>
      </c>
      <c r="D70" s="125" t="s">
        <v>128</v>
      </c>
      <c r="E70" s="121" t="s">
        <v>48</v>
      </c>
      <c r="F70" s="125" t="s">
        <v>108</v>
      </c>
      <c r="G70" s="148">
        <v>4</v>
      </c>
      <c r="H70" s="155"/>
      <c r="I70" s="125">
        <f t="shared" ref="I70" si="9">G70*H70</f>
        <v>0</v>
      </c>
      <c r="J70" s="105">
        <v>2E-3</v>
      </c>
    </row>
    <row r="71" spans="1:10">
      <c r="A71" s="116"/>
      <c r="B71" s="120"/>
      <c r="C71" s="112"/>
      <c r="D71" s="124" t="s">
        <v>129</v>
      </c>
      <c r="E71" s="120"/>
      <c r="F71" s="124"/>
      <c r="G71" s="127"/>
      <c r="H71" s="163"/>
      <c r="I71" s="163"/>
      <c r="J71" s="106"/>
    </row>
    <row r="72" spans="1:10">
      <c r="A72" s="168" t="s">
        <v>130</v>
      </c>
      <c r="B72" s="121" t="s">
        <v>131</v>
      </c>
      <c r="C72" s="159" t="s">
        <v>25</v>
      </c>
      <c r="D72" s="125" t="s">
        <v>132</v>
      </c>
      <c r="E72" s="121" t="s">
        <v>48</v>
      </c>
      <c r="F72" s="125" t="s">
        <v>65</v>
      </c>
      <c r="G72" s="148">
        <v>77.2</v>
      </c>
      <c r="H72" s="155"/>
      <c r="I72" s="125">
        <f t="shared" ref="I72" si="10">G72*H72</f>
        <v>0</v>
      </c>
      <c r="J72" s="105">
        <v>8.2000000000000003E-2</v>
      </c>
    </row>
    <row r="73" spans="1:10">
      <c r="A73" s="116"/>
      <c r="B73" s="120"/>
      <c r="C73" s="112"/>
      <c r="D73" s="124" t="s">
        <v>133</v>
      </c>
      <c r="E73" s="120"/>
      <c r="F73" s="124"/>
      <c r="G73" s="127"/>
      <c r="H73" s="163"/>
      <c r="I73" s="163"/>
      <c r="J73" s="106"/>
    </row>
    <row r="74" spans="1:10">
      <c r="A74" s="168" t="s">
        <v>134</v>
      </c>
      <c r="B74" s="121" t="s">
        <v>139</v>
      </c>
      <c r="C74" s="159" t="s">
        <v>25</v>
      </c>
      <c r="D74" s="125" t="s">
        <v>135</v>
      </c>
      <c r="E74" s="121" t="s">
        <v>48</v>
      </c>
      <c r="F74" s="125" t="s">
        <v>108</v>
      </c>
      <c r="G74" s="148">
        <v>8</v>
      </c>
      <c r="H74" s="155"/>
      <c r="I74" s="155"/>
      <c r="J74" s="107" t="s">
        <v>137</v>
      </c>
    </row>
    <row r="75" spans="1:10">
      <c r="A75" s="116"/>
      <c r="B75" s="120"/>
      <c r="C75" s="112"/>
      <c r="D75" s="124" t="s">
        <v>136</v>
      </c>
      <c r="E75" s="120"/>
      <c r="F75" s="124"/>
      <c r="G75" s="127"/>
      <c r="H75" s="163"/>
      <c r="I75" s="163"/>
      <c r="J75" s="106"/>
    </row>
    <row r="76" spans="1:10">
      <c r="A76" s="168" t="s">
        <v>138</v>
      </c>
      <c r="B76" s="121" t="s">
        <v>140</v>
      </c>
      <c r="C76" s="159" t="s">
        <v>25</v>
      </c>
      <c r="D76" s="125" t="s">
        <v>141</v>
      </c>
      <c r="E76" s="121" t="s">
        <v>48</v>
      </c>
      <c r="F76" s="125" t="s">
        <v>108</v>
      </c>
      <c r="G76" s="148">
        <v>4</v>
      </c>
      <c r="H76" s="155"/>
      <c r="I76" s="125">
        <f t="shared" ref="I76" si="11">G76*H76</f>
        <v>0</v>
      </c>
      <c r="J76" s="107">
        <v>1E-3</v>
      </c>
    </row>
    <row r="77" spans="1:10">
      <c r="A77" s="116"/>
      <c r="B77" s="120"/>
      <c r="C77" s="112"/>
      <c r="D77" s="124" t="s">
        <v>142</v>
      </c>
      <c r="E77" s="120"/>
      <c r="F77" s="124"/>
      <c r="G77" s="127"/>
      <c r="H77" s="163"/>
      <c r="I77" s="163"/>
      <c r="J77" s="106"/>
    </row>
    <row r="78" spans="1:10">
      <c r="A78" s="168" t="s">
        <v>143</v>
      </c>
      <c r="B78" s="146" t="s">
        <v>100</v>
      </c>
      <c r="C78" s="159" t="s">
        <v>16</v>
      </c>
      <c r="D78" s="125" t="s">
        <v>101</v>
      </c>
      <c r="E78" s="121" t="s">
        <v>48</v>
      </c>
      <c r="F78" s="125" t="s">
        <v>27</v>
      </c>
      <c r="G78" s="148"/>
      <c r="H78" s="155"/>
      <c r="I78" s="125">
        <f t="shared" ref="I78" si="12">G78*H78</f>
        <v>0</v>
      </c>
      <c r="J78" s="107" t="s">
        <v>69</v>
      </c>
    </row>
    <row r="79" spans="1:10">
      <c r="A79" s="169"/>
      <c r="B79" s="120"/>
      <c r="C79" s="113"/>
      <c r="D79" s="124" t="s">
        <v>144</v>
      </c>
      <c r="E79" s="120"/>
      <c r="F79" s="125"/>
      <c r="G79" s="128"/>
      <c r="H79" s="125"/>
      <c r="I79" s="125"/>
      <c r="J79" s="107"/>
    </row>
    <row r="80" spans="1:10">
      <c r="A80" s="81"/>
      <c r="B80" s="18" t="s">
        <v>29</v>
      </c>
      <c r="C80" s="114"/>
      <c r="D80" s="32"/>
      <c r="E80" s="122"/>
      <c r="F80" s="32"/>
      <c r="G80" s="129"/>
      <c r="H80" s="32"/>
      <c r="I80" s="32">
        <f>SUM(I57+I59+I60+I62+I64+I66+I68+I70+I72+I76+I78)</f>
        <v>0</v>
      </c>
      <c r="J80" s="108">
        <f>SUM(J64:J79)</f>
        <v>0.11900000000000001</v>
      </c>
    </row>
    <row r="81" spans="1:10">
      <c r="A81" s="81"/>
      <c r="B81" s="20"/>
      <c r="C81" s="19"/>
      <c r="D81" s="19"/>
      <c r="E81" s="20"/>
      <c r="F81" s="19"/>
      <c r="G81" s="21"/>
      <c r="H81" s="19"/>
      <c r="I81" s="19"/>
      <c r="J81" s="171"/>
    </row>
    <row r="82" spans="1:10">
      <c r="A82" s="79">
        <v>765</v>
      </c>
      <c r="B82" s="14" t="s">
        <v>51</v>
      </c>
      <c r="C82" s="11"/>
      <c r="D82" s="11"/>
      <c r="E82" s="93"/>
      <c r="F82" s="11"/>
      <c r="G82" s="94"/>
      <c r="H82" s="11"/>
      <c r="I82" s="11"/>
      <c r="J82" s="70"/>
    </row>
    <row r="83" spans="1:10">
      <c r="A83" s="118"/>
      <c r="B83" s="149" t="s">
        <v>15</v>
      </c>
      <c r="C83" s="157" t="s">
        <v>16</v>
      </c>
      <c r="D83" s="139" t="s">
        <v>4</v>
      </c>
      <c r="E83" s="150" t="s">
        <v>17</v>
      </c>
      <c r="F83" s="152" t="s">
        <v>18</v>
      </c>
      <c r="G83" s="164" t="s">
        <v>19</v>
      </c>
      <c r="H83" s="167" t="s">
        <v>21</v>
      </c>
      <c r="I83" s="167" t="s">
        <v>20</v>
      </c>
      <c r="J83" s="96" t="s">
        <v>57</v>
      </c>
    </row>
    <row r="84" spans="1:10">
      <c r="A84" s="117" t="s">
        <v>22</v>
      </c>
      <c r="B84" s="121" t="s">
        <v>145</v>
      </c>
      <c r="C84" s="113" t="s">
        <v>25</v>
      </c>
      <c r="D84" s="125" t="s">
        <v>146</v>
      </c>
      <c r="E84" s="121" t="s">
        <v>50</v>
      </c>
      <c r="F84" s="125" t="s">
        <v>31</v>
      </c>
      <c r="G84" s="128">
        <v>321.8</v>
      </c>
      <c r="H84" s="125"/>
      <c r="I84" s="125">
        <f t="shared" ref="I84:I86" si="13">G84*H84</f>
        <v>0</v>
      </c>
      <c r="J84" s="107">
        <v>5.0999999999999997E-2</v>
      </c>
    </row>
    <row r="85" spans="1:10">
      <c r="A85" s="116"/>
      <c r="B85" s="120"/>
      <c r="C85" s="112"/>
      <c r="D85" s="124" t="s">
        <v>147</v>
      </c>
      <c r="E85" s="120"/>
      <c r="F85" s="124"/>
      <c r="G85" s="127"/>
      <c r="H85" s="124"/>
      <c r="I85" s="124"/>
      <c r="J85" s="178"/>
    </row>
    <row r="86" spans="1:10">
      <c r="A86" s="117" t="s">
        <v>23</v>
      </c>
      <c r="B86" s="121" t="s">
        <v>148</v>
      </c>
      <c r="C86" s="113" t="s">
        <v>30</v>
      </c>
      <c r="D86" s="125" t="s">
        <v>149</v>
      </c>
      <c r="E86" s="121" t="s">
        <v>50</v>
      </c>
      <c r="F86" s="125" t="s">
        <v>31</v>
      </c>
      <c r="G86" s="128">
        <v>321.8</v>
      </c>
      <c r="H86" s="125"/>
      <c r="I86" s="125">
        <f t="shared" si="13"/>
        <v>0</v>
      </c>
      <c r="J86" s="107" t="s">
        <v>69</v>
      </c>
    </row>
    <row r="87" spans="1:10">
      <c r="A87" s="117"/>
      <c r="B87" s="146"/>
      <c r="C87" s="159"/>
      <c r="D87" s="125" t="s">
        <v>150</v>
      </c>
      <c r="E87" s="146"/>
      <c r="F87" s="155"/>
      <c r="G87" s="148"/>
      <c r="H87" s="155"/>
      <c r="I87" s="155"/>
      <c r="J87" s="107"/>
    </row>
    <row r="88" spans="1:10">
      <c r="A88" s="169"/>
      <c r="B88" s="156"/>
      <c r="C88" s="158"/>
      <c r="D88" s="124" t="s">
        <v>151</v>
      </c>
      <c r="E88" s="156"/>
      <c r="F88" s="163"/>
      <c r="G88" s="165"/>
      <c r="H88" s="163"/>
      <c r="I88" s="163"/>
      <c r="J88" s="70"/>
    </row>
    <row r="89" spans="1:10">
      <c r="A89" s="117" t="s">
        <v>24</v>
      </c>
      <c r="B89" s="146" t="s">
        <v>153</v>
      </c>
      <c r="C89" s="159" t="s">
        <v>16</v>
      </c>
      <c r="D89" s="125" t="s">
        <v>152</v>
      </c>
      <c r="E89" s="121" t="s">
        <v>50</v>
      </c>
      <c r="F89" s="125" t="s">
        <v>27</v>
      </c>
      <c r="G89" s="148"/>
      <c r="H89" s="155"/>
      <c r="I89" s="125">
        <f t="shared" ref="I89" si="14">G89*H89</f>
        <v>0</v>
      </c>
      <c r="J89" s="107" t="s">
        <v>69</v>
      </c>
    </row>
    <row r="90" spans="1:10">
      <c r="A90" s="116"/>
      <c r="B90" s="120"/>
      <c r="C90" s="113"/>
      <c r="D90" s="125" t="s">
        <v>80</v>
      </c>
      <c r="E90" s="121"/>
      <c r="F90" s="125"/>
      <c r="G90" s="128"/>
      <c r="H90" s="125"/>
      <c r="I90" s="125"/>
      <c r="J90" s="107"/>
    </row>
    <row r="91" spans="1:10">
      <c r="A91" s="81"/>
      <c r="B91" s="18" t="s">
        <v>29</v>
      </c>
      <c r="C91" s="114"/>
      <c r="D91" s="32"/>
      <c r="E91" s="122"/>
      <c r="F91" s="32"/>
      <c r="G91" s="129"/>
      <c r="H91" s="32"/>
      <c r="I91" s="32">
        <f>SUM(I84+I86+I89)</f>
        <v>0</v>
      </c>
      <c r="J91" s="109">
        <f>SUM(J84:J90)</f>
        <v>5.0999999999999997E-2</v>
      </c>
    </row>
    <row r="92" spans="1:10">
      <c r="A92" s="44"/>
      <c r="B92" s="24"/>
      <c r="C92" s="6"/>
      <c r="D92" s="6"/>
      <c r="E92" s="24"/>
      <c r="F92" s="6"/>
      <c r="G92" s="172"/>
      <c r="H92" s="6"/>
      <c r="I92" s="6"/>
      <c r="J92" s="43"/>
    </row>
    <row r="93" spans="1:10">
      <c r="A93" s="118"/>
      <c r="B93" s="150" t="s">
        <v>10</v>
      </c>
      <c r="C93" s="157" t="s">
        <v>11</v>
      </c>
      <c r="D93" s="32"/>
      <c r="E93" s="122"/>
      <c r="F93" s="32"/>
      <c r="G93" s="129"/>
      <c r="H93" s="32"/>
      <c r="I93" s="32"/>
      <c r="J93" s="106"/>
    </row>
    <row r="94" spans="1:10">
      <c r="A94" s="116"/>
      <c r="B94" s="174" t="s">
        <v>15</v>
      </c>
      <c r="C94" s="173" t="s">
        <v>16</v>
      </c>
      <c r="D94" s="175" t="s">
        <v>4</v>
      </c>
      <c r="E94" s="147" t="s">
        <v>17</v>
      </c>
      <c r="F94" s="176" t="s">
        <v>18</v>
      </c>
      <c r="G94" s="136" t="s">
        <v>19</v>
      </c>
      <c r="H94" s="154" t="s">
        <v>21</v>
      </c>
      <c r="I94" s="177" t="s">
        <v>20</v>
      </c>
      <c r="J94" s="96" t="s">
        <v>57</v>
      </c>
    </row>
    <row r="95" spans="1:10">
      <c r="A95" s="116" t="s">
        <v>22</v>
      </c>
      <c r="B95" s="120" t="s">
        <v>41</v>
      </c>
      <c r="C95" s="113" t="s">
        <v>42</v>
      </c>
      <c r="D95" s="125" t="s">
        <v>43</v>
      </c>
      <c r="E95" s="121" t="s">
        <v>10</v>
      </c>
      <c r="F95" s="125" t="s">
        <v>44</v>
      </c>
      <c r="G95" s="128">
        <v>3.4</v>
      </c>
      <c r="H95" s="125">
        <f>I80+I51+I30+I13</f>
        <v>0</v>
      </c>
      <c r="I95" s="32">
        <f>G95*H95*0.01</f>
        <v>0</v>
      </c>
      <c r="J95" s="43" t="s">
        <v>70</v>
      </c>
    </row>
    <row r="96" spans="1:10" ht="15.75" thickBot="1">
      <c r="A96" s="85"/>
      <c r="B96" s="86" t="s">
        <v>29</v>
      </c>
      <c r="C96" s="160"/>
      <c r="D96" s="161"/>
      <c r="E96" s="162"/>
      <c r="F96" s="161"/>
      <c r="G96" s="166"/>
      <c r="H96" s="161"/>
      <c r="I96" s="161">
        <f>SUM(I95)</f>
        <v>0</v>
      </c>
      <c r="J96" s="110" t="s">
        <v>70</v>
      </c>
    </row>
  </sheetData>
  <printOptions horizontalCentered="1"/>
  <pageMargins left="0.23622047244094491" right="0.19685039370078741" top="0.78740157480314965" bottom="0.43307086614173229" header="0.35433070866141736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Položky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souj</cp:lastModifiedBy>
  <cp:lastPrinted>2014-07-17T09:32:30Z</cp:lastPrinted>
  <dcterms:created xsi:type="dcterms:W3CDTF">2013-09-29T16:44:38Z</dcterms:created>
  <dcterms:modified xsi:type="dcterms:W3CDTF">2014-07-29T07:19:48Z</dcterms:modified>
</cp:coreProperties>
</file>